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<sst xmlns="http://schemas.openxmlformats.org/spreadsheetml/2006/main" count="2018" uniqueCount="715">
  <si>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</si>
  <si>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</si>
  <si>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</si>
  <si>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</si>
  <si>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</si>
  <si>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</si>
  <si>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</si>
  <si>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</si>
  <si>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</si>
  <si>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</si>
  <si>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</si>
  <si>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</si>
  <si>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</si>
  <si>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</si>
  <si>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</si>
  <si>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</si>
  <si>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</si>
  <si>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</si>
  <si>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</si>
  <si>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</si>
  <si>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</si>
  <si>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</si>
  <si>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</si>
  <si>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</si>
  <si>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</si>
  <si>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</si>
  <si>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</si>
  <si>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</si>
  <si>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</si>
  <si>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</si>
  <si>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</si>
  <si>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</si>
  <si>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</si>
  <si>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</si>
  <si>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</si>
  <si>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</si>
  <si>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</si>
  <si>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</si>
  <si>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</si>
  <si>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</si>
  <si>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</si>
  <si>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</si>
  <si>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</si>
  <si>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</si>
  <si>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</si>
  <si>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</si>
  <si>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</si>
  <si>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</si>
  <si>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</si>
  <si>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</si>
  <si>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</si>
  <si>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</si>
  <si>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</si>
  <si>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</si>
  <si>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</si>
  <si>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</si>
  <si>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</si>
  <si>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</si>
  <si>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</si>
  <si>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</si>
  <si>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</si>
  <si>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</si>
  <si>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</si>
  <si>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</si>
  <si>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</si>
  <si>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</si>
  <si>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</si>
  <si>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</si>
  <si>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</si>
  <si>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</si>
  <si>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</si>
  <si>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</si>
  <si>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</si>
  <si>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</si>
  <si>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</si>
  <si>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</si>
  <si>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</si>
  <si>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</si>
  <si>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</si>
  <si>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</si>
  <si>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</si>
  <si>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</si>
  <si>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</si>
  <si>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</si>
  <si>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</si>
  <si>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</si>
  <si>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</si>
  <si>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</si>
  <si>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</si>
  <si>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</si>
  <si>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</si>
  <si>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</si>
  <si>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</si>
  <si>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</si>
  <si>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</si>
  <si>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</si>
  <si>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</si>
  <si>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</si>
  <si>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</si>
  <si>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</si>
  <si>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</si>
  <si>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</si>
  <si>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</si>
  <si>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</si>
  <si>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</si>
  <si>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</si>
  <si>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</si>
  <si>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</si>
  <si>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</si>
  <si>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</si>
  <si>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</si>
  <si>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</si>
  <si>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</si>
  <si>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</si>
  <si>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</si>
  <si>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</si>
  <si>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</si>
  <si>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</si>
  <si>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</si>
  <si>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</si>
  <si>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</si>
  <si>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</si>
  <si>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</si>
  <si>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</si>
  <si>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</si>
  <si>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</si>
  <si>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</si>
  <si>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</si>
  <si>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</si>
  <si>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</si>
  <si>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</si>
  <si>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</si>
  <si>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</si>
  <si>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</si>
  <si>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</si>
  <si>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</si>
  <si>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</si>
  <si>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</si>
  <si>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</si>
  <si>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</si>
  <si>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</si>
  <si>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</si>
  <si>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</si>
  <si>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</si>
  <si>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</si>
  <si>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</si>
  <si>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</si>
  <si>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</si>
  <si>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</si>
  <si>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</si>
  <si>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</si>
  <si>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</si>
  <si>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</si>
  <si>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</si>
  <si>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</si>
  <si>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</si>
  <si>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</si>
  <si>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</si>
  <si>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</si>
  <si>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</si>
  <si>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</si>
  <si>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</si>
  <si>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</si>
  <si>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</si>
  <si>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</si>
  <si>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</si>
  <si>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</si>
  <si>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</si>
  <si>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</si>
  <si>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</si>
  <si>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</si>
  <si>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</si>
  <si>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</si>
  <si>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</si>
  <si>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</si>
  <si>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</si>
  <si>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</si>
  <si>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</si>
  <si>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</si>
  <si>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</si>
  <si>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</si>
  <si>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</si>
  <si>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</si>
  <si>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</si>
  <si>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</si>
  <si>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</si>
  <si>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</si>
  <si>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</si>
  <si>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</si>
  <si>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</si>
  <si>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</si>
  <si>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</si>
  <si>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</si>
  <si>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</si>
  <si>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</si>
  <si>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</si>
  <si>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</si>
  <si>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</si>
  <si>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</si>
  <si>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</si>
  <si>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</si>
  <si>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</si>
  <si>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</si>
  <si>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</si>
  <si>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</si>
  <si>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</si>
  <si>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</si>
  <si>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</si>
  <si>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</si>
  <si>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</si>
  <si>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</si>
  <si>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</si>
  <si>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</si>
  <si>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</si>
  <si>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</si>
  <si>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</si>
  <si>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</si>
  <si>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</si>
  <si>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</si>
  <si>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</si>
  <si>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</si>
  <si>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</si>
  <si>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</si>
  <si>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</si>
  <si>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</si>
  <si>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</si>
  <si>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</si>
  <si>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</si>
  <si>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</si>
  <si>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</si>
  <si>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</si>
  <si>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</si>
  <si>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</si>
  <si>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</si>
  <si>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</si>
  <si>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</si>
  <si>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</si>
  <si>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</si>
  <si>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</si>
  <si>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</si>
  <si>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</si>
  <si>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</si>
  <si>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</si>
  <si>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</si>
  <si>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</si>
  <si>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</si>
  <si>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</si>
  <si>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</si>
  <si>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</si>
  <si>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</si>
  <si>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</si>
  <si>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</si>
  <si>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</si>
  <si>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</si>
  <si>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</si>
  <si>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</si>
  <si>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</si>
  <si>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</si>
  <si>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</si>
  <si>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</si>
  <si>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</si>
  <si>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</si>
  <si>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</si>
  <si>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</si>
  <si>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</si>
  <si>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</si>
  <si>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</si>
  <si>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</si>
  <si>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</si>
  <si>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</si>
  <si>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</si>
  <si>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</si>
  <si>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</si>
  <si>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</si>
  <si>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</si>
  <si>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</si>
  <si>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</si>
  <si>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</si>
  <si>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</si>
  <si>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</si>
  <si>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</si>
  <si>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</si>
  <si>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</si>
  <si>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</si>
  <si>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</si>
  <si>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</si>
  <si>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</si>
  <si>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</si>
  <si>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</si>
  <si>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</si>
  <si>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</si>
  <si>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</si>
  <si>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</si>
  <si>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</si>
  <si>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</si>
  <si>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</si>
  <si>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</si>
  <si>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</si>
  <si>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</si>
  <si>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</si>
  <si>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</si>
  <si>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</si>
  <si>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</si>
  <si>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</si>
  <si>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</si>
  <si>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</si>
  <si>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</si>
  <si>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</si>
  <si>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</si>
  <si>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</si>
  <si>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</si>
  <si>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</si>
  <si>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</si>
  <si>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</si>
  <si>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</si>
  <si>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</si>
  <si>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</si>
  <si>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</si>
  <si>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</si>
  <si>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</si>
  <si>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</si>
  <si>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</si>
  <si>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</si>
  <si>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</si>
  <si>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</si>
  <si>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</si>
  <si>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</si>
  <si>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</si>
  <si>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</si>
  <si>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</si>
  <si>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</si>
  <si>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</si>
  <si>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</si>
  <si>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</si>
  <si>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</si>
  <si>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</si>
  <si>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</si>
  <si>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</si>
  <si>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</si>
  <si>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</si>
  <si>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</si>
  <si>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</si>
  <si>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</si>
  <si>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</si>
  <si>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</si>
  <si>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</si>
  <si>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</si>
  <si>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</si>
  <si>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</si>
  <si>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</si>
  <si>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</si>
  <si>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</si>
  <si>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</si>
  <si>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</si>
  <si>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</si>
  <si>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</si>
  <si>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</si>
  <si>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</si>
  <si>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</si>
  <si>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</si>
  <si>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</si>
  <si>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</si>
  <si>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</si>
  <si>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</si>
  <si>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</si>
  <si>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</si>
  <si>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</si>
  <si>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</si>
  <si>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</si>
  <si>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</si>
  <si>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</si>
  <si>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</si>
  <si>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</si>
  <si>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</si>
  <si>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</si>
  <si>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</si>
  <si>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</si>
  <si>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</si>
  <si>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</si>
  <si>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</si>
  <si>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</si>
  <si>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</si>
  <si>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</si>
  <si>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</si>
  <si>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</si>
  <si>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</si>
  <si>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</si>
  <si>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</si>
  <si>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</si>
  <si>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</si>
  <si>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</si>
  <si>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</si>
  <si>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</si>
  <si>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</si>
  <si>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</si>
  <si>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</si>
  <si>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</si>
  <si>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</si>
  <si>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</si>
  <si>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</si>
  <si>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</si>
  <si>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</si>
  <si>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</si>
  <si>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</si>
  <si>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</si>
  <si>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</si>
  <si>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</si>
  <si>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</si>
  <si>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</si>
  <si>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</si>
  <si>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</si>
  <si>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</si>
  <si>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</si>
  <si>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</si>
  <si>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</si>
  <si>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</si>
  <si>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</si>
  <si>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</si>
  <si>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</si>
  <si>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</si>
  <si>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</si>
  <si>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</si>
  <si>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</si>
  <si>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</si>
  <si>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</si>
  <si>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</si>
  <si>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</si>
  <si>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</si>
  <si>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</si>
  <si>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</si>
  <si>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</si>
  <si>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</si>
  <si>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</si>
  <si>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</si>
  <si>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</si>
  <si>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</si>
  <si>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</si>
  <si>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</si>
  <si>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</si>
  <si>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</si>
  <si>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</si>
  <si>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</si>
  <si>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</si>
  <si>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</si>
  <si>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</si>
  <si>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</si>
  <si>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</si>
  <si>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</si>
  <si>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</si>
  <si>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</si>
  <si>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</si>
  <si>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</si>
  <si>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</si>
  <si>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</si>
  <si>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</si>
  <si>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</si>
  <si>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</si>
  <si>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</si>
  <si>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</si>
  <si>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</si>
  <si>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</si>
  <si>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</si>
  <si>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</si>
  <si>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</si>
  <si>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</si>
  <si>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</si>
  <si>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</si>
  <si>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</si>
  <si>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</si>
  <si>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</si>
  <si>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</si>
  <si>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</si>
  <si>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</si>
  <si>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</si>
  <si>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</si>
  <si>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</si>
  <si>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</si>
  <si>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</si>
  <si>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</si>
  <si>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</si>
  <si>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</si>
  <si>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</si>
  <si>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</si>
  <si>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</si>
  <si>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</si>
  <si>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</si>
  <si>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</si>
  <si>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</si>
  <si>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</si>
  <si>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</si>
  <si>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</si>
  <si>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</si>
  <si>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</si>
  <si>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</si>
  <si>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</si>
  <si>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</si>
  <si>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</si>
  <si>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</si>
  <si>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</si>
  <si>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</si>
  <si>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</si>
  <si>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</si>
  <si>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</si>
  <si>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</si>
  <si>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</si>
  <si>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</si>
  <si>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</si>
  <si>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</si>
  <si>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</si>
  <si>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</si>
  <si>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</si>
  <si>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</si>
  <si>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</si>
  <si>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</si>
  <si>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</si>
  <si>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</si>
  <si>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</si>
  <si>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</si>
  <si>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</si>
  <si>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</si>
  <si>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</si>
  <si>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</si>
  <si>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</si>
  <si>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</si>
  <si>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</si>
  <si>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</si>
  <si>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</si>
  <si>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</si>
  <si>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</si>
  <si>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</si>
  <si>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</si>
  <si>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</si>
  <si>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</si>
  <si>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</si>
  <si>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</si>
  <si>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</si>
  <si>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</si>
  <si>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</si>
  <si>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</si>
  <si>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</si>
  <si>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</si>
  <si>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</si>
  <si>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</si>
  <si>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</si>
  <si>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</si>
  <si>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</si>
  <si>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</si>
  <si>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</si>
  <si>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</si>
  <si>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</si>
  <si>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</si>
  <si>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</si>
  <si>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</si>
  <si>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</si>
  <si>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</si>
  <si>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</si>
  <si>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</si>
  <si>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</si>
  <si>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</si>
  <si>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</si>
  <si>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</si>
  <si>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</si>
  <si>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</si>
  <si>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</si>
  <si>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</si>
  <si>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</si>
  <si>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</si>
  <si>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</si>
  <si>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</si>
  <si>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</si>
  <si>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</si>
  <si>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</si>
  <si>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</si>
  <si>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</si>
  <si>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</si>
  <si>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</si>
  <si>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</si>
  <si>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</si>
  <si>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</si>
  <si>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</si>
  <si>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</si>
  <si>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</si>
  <si>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</si>
  <si>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</si>
  <si>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</si>
  <si>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</si>
  <si>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</si>
  <si>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</si>
  <si>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</si>
  <si>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</si>
  <si>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</si>
  <si>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</si>
  <si>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</si>
  <si>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</si>
  <si>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</si>
  <si>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</si>
  <si>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</si>
  <si>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</si>
  <si>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</si>
  <si>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</si>
  <si>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</si>
  <si>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</si>
  <si>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</si>
  <si>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</si>
  <si>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</si>
  <si>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</si>
  <si>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</si>
  <si>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</si>
  <si>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</si>
  <si>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</si>
  <si>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</si>
  <si>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</si>
  <si>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</si>
  <si>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</si>
  <si>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</si>
  <si>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</si>
  <si>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</si>
  <si>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</si>
  <si>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</si>
  <si>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</si>
  <si>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</si>
  <si>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</si>
  <si>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</si>
  <si>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</si>
  <si>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</si>
  <si>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</si>
  <si>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</si>
  <si>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</si>
  <si>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</si>
  <si>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</si>
  <si>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</si>
  <si>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</si>
  <si>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</si>
  <si>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</si>
  <si>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</si>
  <si>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</si>
  <si>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</si>
  <si>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</si>
  <si>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</si>
  <si>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</si>
  <si>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</si>
  <si>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</si>
  <si>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</si>
  <si>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</si>
  <si>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</si>
  <si>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</si>
  <si>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</si>
  <si>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</si>
  <si>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</si>
  <si>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</si>
  <si>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</si>
  <si>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</si>
  <si>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</si>
  <si>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</si>
  <si>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</si>
  <si>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</si>
  <si>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</si>
  <si>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</si>
  <si>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</si>
  <si>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</si>
  <si>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</si>
  <si>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</si>
  <si>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</si>
  <si>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</si>
  <si>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</si>
  <si>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</si>
  <si>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</si>
  <si>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</si>
  <si>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</si>
  <si>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</si>
  <si>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</si>
  <si>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</si>
  <si>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</si>
  <si>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</si>
  <si>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</si>
  <si>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</si>
  <si>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</si>
  <si>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</si>
  <si>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</si>
  <si>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</si>
  <si>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</si>
  <si>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</si>
  <si>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ТРАНСПОРТЕН ХОЛДИНГ АД</t>
  </si>
  <si>
    <t>115090481</t>
  </si>
  <si>
    <t>Тодор Михайлов Попов</t>
  </si>
  <si>
    <t>Изпълнителен Директор</t>
  </si>
  <si>
    <t>гр.Пловдив, бул.Христо Ботев 82</t>
  </si>
  <si>
    <t>032/626082</t>
  </si>
  <si>
    <t>office@bthold.com</t>
  </si>
  <si>
    <t>www.bthold.com</t>
  </si>
  <si>
    <t>ТРАНСФИНАНС ООД</t>
  </si>
  <si>
    <t>Управител на 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</si>
  <si>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</si>
  <si>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</si>
  <si>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</si>
  <si>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</si>
  <si>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</si>
  <si>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</si>
  <si>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</si>
  <si>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</si>
  <si>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</si>
  <si>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</si>
  <si>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</si>
  <si>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8."Ел Ей Рент" АД - Лом</t>
  </si>
  <si>
    <t>9."Транс юг" АД - Петрич</t>
  </si>
  <si>
    <t>10."Напредък-тов.превози" АД-Н.Загора</t>
  </si>
  <si>
    <t>11."Авторемонтен завод"АД - Смолян</t>
  </si>
  <si>
    <t>12."Русе-специализ.превози"АД-Русе</t>
  </si>
  <si>
    <t>13."Родопи автотранспорт" АД - Девин</t>
  </si>
  <si>
    <t>14."Троян автотранспорт" АД - Троян</t>
  </si>
  <si>
    <t>15."Хемус автотранспорт" АД - Габрово</t>
  </si>
  <si>
    <t>16."Автостарт" АД - Самоков</t>
  </si>
  <si>
    <t>17."Автотранспорт-Чирпан" АД-Чирпан</t>
  </si>
  <si>
    <t>18."Би Ти Кар Рент" ЕООД</t>
  </si>
  <si>
    <t>www.x3news.com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</si>
</sst>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45316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ТРАНСФИНАНС ООД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45316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 t="s">
        <v>714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83" sqref="A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115090481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6</v>
      </c>
      <c r="D12" s="137">
        <v>7</v>
      </c>
      <c r="E12" s="76" t="s">
        <v>25</v>
      </c>
      <c r="F12" s="80" t="s">
        <v>26</v>
      </c>
      <c r="G12" s="138">
        <v>329</v>
      </c>
      <c r="H12" s="137">
        <v>329</v>
      </c>
    </row>
    <row r="13" spans="1:8" ht="15">
      <c r="A13" s="76" t="s">
        <v>27</v>
      </c>
      <c r="B13" s="78" t="s">
        <v>28</v>
      </c>
      <c r="C13" s="138">
        <v>26</v>
      </c>
      <c r="D13" s="137">
        <v>37</v>
      </c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>
        <v>4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8</v>
      </c>
      <c r="D15" s="137">
        <v>10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3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329</v>
      </c>
      <c r="H18" s="389">
        <f>H12+H15+H16+H17</f>
        <v>329</v>
      </c>
    </row>
    <row r="19" spans="1:8" ht="15.75">
      <c r="A19" s="76" t="s">
        <v>49</v>
      </c>
      <c r="B19" s="78" t="s">
        <v>50</v>
      </c>
      <c r="C19" s="138">
        <v>34</v>
      </c>
      <c r="D19" s="137">
        <v>44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81</v>
      </c>
      <c r="D20" s="377">
        <f>SUM(D12:D19)</f>
        <v>103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</v>
      </c>
      <c r="H21" s="137">
        <v>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1663</v>
      </c>
      <c r="H22" s="393">
        <f>SUM(H23:H25)</f>
        <v>1632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183</v>
      </c>
      <c r="H23" s="137">
        <v>180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1480</v>
      </c>
      <c r="H25" s="137">
        <v>1452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1671</v>
      </c>
      <c r="H26" s="377">
        <f>H20+H21+H22</f>
        <v>1640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808</v>
      </c>
      <c r="H32" s="137">
        <v>31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808</v>
      </c>
      <c r="H34" s="377">
        <f>H28+H32+H33</f>
        <v>31</v>
      </c>
    </row>
    <row r="35" spans="1:8" ht="15">
      <c r="A35" s="76" t="s">
        <v>106</v>
      </c>
      <c r="B35" s="81" t="s">
        <v>107</v>
      </c>
      <c r="C35" s="374">
        <f>SUM(C36:C39)</f>
        <v>791</v>
      </c>
      <c r="D35" s="375">
        <f>SUM(D36:D39)</f>
        <v>567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747</v>
      </c>
      <c r="D36" s="137">
        <v>481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2808</v>
      </c>
      <c r="H37" s="379">
        <f>H26+H18+H34</f>
        <v>2000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44</v>
      </c>
      <c r="D39" s="137">
        <v>86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950</v>
      </c>
      <c r="H44" s="137">
        <v>950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791</v>
      </c>
      <c r="D46" s="377">
        <f>D35+D40+D45</f>
        <v>567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1578</v>
      </c>
      <c r="D48" s="137">
        <v>1745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33</v>
      </c>
      <c r="H49" s="137">
        <v>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983</v>
      </c>
      <c r="H50" s="375">
        <f>SUM(H44:H49)</f>
        <v>994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1578</v>
      </c>
      <c r="D52" s="377">
        <f>SUM(D48:D51)</f>
        <v>1745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2450</v>
      </c>
      <c r="D56" s="381">
        <f>D20+D21+D22+D28+D33+D46+D52+D54+D55</f>
        <v>2415</v>
      </c>
      <c r="E56" s="87" t="s">
        <v>557</v>
      </c>
      <c r="F56" s="86" t="s">
        <v>172</v>
      </c>
      <c r="G56" s="378">
        <f>G50+G52+G53+G54+G55</f>
        <v>983</v>
      </c>
      <c r="H56" s="379">
        <f>H50+H52+H53+H54+H55</f>
        <v>994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106</v>
      </c>
      <c r="H61" s="375">
        <f>SUM(H62:H68)</f>
        <v>74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47</v>
      </c>
      <c r="H66" s="137">
        <v>41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</v>
      </c>
      <c r="H67" s="137">
        <v>8</v>
      </c>
    </row>
    <row r="68" spans="1:8" ht="15">
      <c r="A68" s="76" t="s">
        <v>206</v>
      </c>
      <c r="B68" s="78" t="s">
        <v>207</v>
      </c>
      <c r="C68" s="138">
        <v>479</v>
      </c>
      <c r="D68" s="137">
        <v>409</v>
      </c>
      <c r="E68" s="76" t="s">
        <v>212</v>
      </c>
      <c r="F68" s="80" t="s">
        <v>213</v>
      </c>
      <c r="G68" s="138">
        <v>46</v>
      </c>
      <c r="H68" s="137">
        <v>23</v>
      </c>
    </row>
    <row r="69" spans="1:8" ht="15">
      <c r="A69" s="76" t="s">
        <v>210</v>
      </c>
      <c r="B69" s="78" t="s">
        <v>211</v>
      </c>
      <c r="C69" s="138">
        <v>2</v>
      </c>
      <c r="D69" s="137">
        <v>2</v>
      </c>
      <c r="E69" s="142" t="s">
        <v>79</v>
      </c>
      <c r="F69" s="80" t="s">
        <v>216</v>
      </c>
      <c r="G69" s="138">
        <v>36</v>
      </c>
      <c r="H69" s="137">
        <v>35</v>
      </c>
    </row>
    <row r="70" spans="1:8" ht="15">
      <c r="A70" s="76" t="s">
        <v>214</v>
      </c>
      <c r="B70" s="78" t="s">
        <v>215</v>
      </c>
      <c r="C70" s="138"/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142</v>
      </c>
      <c r="H71" s="377">
        <f>H59+H60+H61+H69+H70</f>
        <v>109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23</v>
      </c>
      <c r="D75" s="137">
        <v>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504</v>
      </c>
      <c r="D76" s="377">
        <f>SUM(D68:D75)</f>
        <v>437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142</v>
      </c>
      <c r="H79" s="379">
        <f>H71+H73+H75+H77</f>
        <v>109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3</v>
      </c>
      <c r="D88" s="137">
        <v>4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975</v>
      </c>
      <c r="D89" s="137">
        <v>242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978</v>
      </c>
      <c r="D92" s="377">
        <f>SUM(D88:D91)</f>
        <v>246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1483</v>
      </c>
      <c r="D94" s="381">
        <f>D65+D76+D85+D92+D93</f>
        <v>688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3933</v>
      </c>
      <c r="D95" s="383">
        <f>D94+D56</f>
        <v>3103</v>
      </c>
      <c r="E95" s="169" t="s">
        <v>633</v>
      </c>
      <c r="F95" s="280" t="s">
        <v>268</v>
      </c>
      <c r="G95" s="382">
        <f>G37+G40+G56+G79</f>
        <v>3933</v>
      </c>
      <c r="H95" s="383">
        <f>H37+H40+H56+H79</f>
        <v>3103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45316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ТРАНСФИНАНС ООД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C37" sqref="C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БЪЛГАРСКИ ТРАНСПОРТЕН ХОЛДИНГ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115090481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54</v>
      </c>
      <c r="D12" s="257">
        <v>63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244</v>
      </c>
      <c r="D13" s="257">
        <v>183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16</v>
      </c>
      <c r="D14" s="257">
        <v>16</v>
      </c>
      <c r="E14" s="185" t="s">
        <v>285</v>
      </c>
      <c r="F14" s="180" t="s">
        <v>286</v>
      </c>
      <c r="G14" s="256">
        <v>964</v>
      </c>
      <c r="H14" s="257">
        <v>834</v>
      </c>
    </row>
    <row r="15" spans="1:8" ht="15">
      <c r="A15" s="135" t="s">
        <v>287</v>
      </c>
      <c r="B15" s="131" t="s">
        <v>288</v>
      </c>
      <c r="C15" s="256">
        <v>656</v>
      </c>
      <c r="D15" s="257">
        <v>584</v>
      </c>
      <c r="E15" s="185" t="s">
        <v>79</v>
      </c>
      <c r="F15" s="180" t="s">
        <v>289</v>
      </c>
      <c r="G15" s="256">
        <v>88</v>
      </c>
      <c r="H15" s="257">
        <v>85</v>
      </c>
    </row>
    <row r="16" spans="1:8" ht="15.75">
      <c r="A16" s="135" t="s">
        <v>290</v>
      </c>
      <c r="B16" s="131" t="s">
        <v>291</v>
      </c>
      <c r="C16" s="256">
        <v>55</v>
      </c>
      <c r="D16" s="257">
        <v>54</v>
      </c>
      <c r="E16" s="176" t="s">
        <v>52</v>
      </c>
      <c r="F16" s="204" t="s">
        <v>292</v>
      </c>
      <c r="G16" s="407">
        <f>SUM(G12:G15)</f>
        <v>1052</v>
      </c>
      <c r="H16" s="408">
        <f>SUM(H12:H15)</f>
        <v>919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>
        <v>8</v>
      </c>
    </row>
    <row r="19" spans="1:8" ht="15">
      <c r="A19" s="135" t="s">
        <v>299</v>
      </c>
      <c r="B19" s="131" t="s">
        <v>300</v>
      </c>
      <c r="C19" s="256">
        <v>11</v>
      </c>
      <c r="D19" s="257">
        <v>24</v>
      </c>
      <c r="E19" s="135" t="s">
        <v>301</v>
      </c>
      <c r="F19" s="177" t="s">
        <v>302</v>
      </c>
      <c r="G19" s="256">
        <v>1</v>
      </c>
      <c r="H19" s="257">
        <v>8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1036</v>
      </c>
      <c r="D22" s="408">
        <f>SUM(D12:D18)+D19</f>
        <v>924</v>
      </c>
      <c r="E22" s="135" t="s">
        <v>309</v>
      </c>
      <c r="F22" s="177" t="s">
        <v>310</v>
      </c>
      <c r="G22" s="256">
        <v>49</v>
      </c>
      <c r="H22" s="257">
        <v>35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867</v>
      </c>
      <c r="H24" s="257"/>
    </row>
    <row r="25" spans="1:8" ht="30.75">
      <c r="A25" s="135" t="s">
        <v>316</v>
      </c>
      <c r="B25" s="177" t="s">
        <v>317</v>
      </c>
      <c r="C25" s="256">
        <v>3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>
        <v>32</v>
      </c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916</v>
      </c>
      <c r="H27" s="408">
        <f>SUM(H22:H26)</f>
        <v>35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35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1071</v>
      </c>
      <c r="D31" s="414">
        <f>D29+D22</f>
        <v>926</v>
      </c>
      <c r="E31" s="191" t="s">
        <v>548</v>
      </c>
      <c r="F31" s="206" t="s">
        <v>331</v>
      </c>
      <c r="G31" s="193">
        <f>G16+G18+G27</f>
        <v>1969</v>
      </c>
      <c r="H31" s="194">
        <f>H16+H18+H27</f>
        <v>962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898</v>
      </c>
      <c r="D33" s="184">
        <f>IF((H31-D31)&gt;0,H31-D31,0)</f>
        <v>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1071</v>
      </c>
      <c r="D36" s="416">
        <f>D31-D34+D35</f>
        <v>926</v>
      </c>
      <c r="E36" s="202" t="s">
        <v>346</v>
      </c>
      <c r="F36" s="196" t="s">
        <v>347</v>
      </c>
      <c r="G36" s="207">
        <f>G35-G34+G31</f>
        <v>1969</v>
      </c>
      <c r="H36" s="208">
        <f>H35-H34+H31</f>
        <v>962</v>
      </c>
    </row>
    <row r="37" spans="1:8" ht="15.75">
      <c r="A37" s="201" t="s">
        <v>348</v>
      </c>
      <c r="B37" s="171" t="s">
        <v>349</v>
      </c>
      <c r="C37" s="413">
        <f>IF((G36-C36)&gt;0,G36-C36,0)</f>
        <v>898</v>
      </c>
      <c r="D37" s="414">
        <f>IF((H36-D36)&gt;0,H36-D36,0)</f>
        <v>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90</v>
      </c>
      <c r="D38" s="408">
        <f>D39+D40+D41</f>
        <v>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90</v>
      </c>
      <c r="D39" s="257">
        <v>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808</v>
      </c>
      <c r="D42" s="184">
        <f>+IF((H36-D36-D38)&gt;0,H36-D36-D38,0)</f>
        <v>31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808</v>
      </c>
      <c r="D44" s="208">
        <f>IF(H42=0,IF(D42-D43&gt;0,D42-D43+H43,0),IF(H42-H43&lt;0,H43-H42+D42,0))</f>
        <v>31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1969</v>
      </c>
      <c r="D45" s="410">
        <f>D36+D38+D42</f>
        <v>962</v>
      </c>
      <c r="E45" s="210" t="s">
        <v>373</v>
      </c>
      <c r="F45" s="212" t="s">
        <v>374</v>
      </c>
      <c r="G45" s="409">
        <f>G42+G36</f>
        <v>1969</v>
      </c>
      <c r="H45" s="410">
        <f>H42+H36</f>
        <v>962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45316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ТРАНСФИНАНС ООД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БЪЛГАРСКИ ТРАНСПОРТЕН ХОЛДИНГ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115090481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1221</v>
      </c>
      <c r="D11" s="137">
        <v>1169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-521</v>
      </c>
      <c r="D12" s="137">
        <v>-419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-714</v>
      </c>
      <c r="D14" s="137">
        <v>-652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-70</v>
      </c>
      <c r="D16" s="137">
        <v>-4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-89</v>
      </c>
      <c r="D21" s="438">
        <f>SUM(D11:D20)</f>
        <v>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-6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-300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912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606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427</v>
      </c>
      <c r="D37" s="137">
        <v>713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-260</v>
      </c>
      <c r="D38" s="137">
        <v>-1375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49</v>
      </c>
      <c r="D40" s="137">
        <v>33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</v>
      </c>
      <c r="D41" s="137">
        <v>-4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215</v>
      </c>
      <c r="D43" s="440">
        <f>SUM(D35:D42)</f>
        <v>-633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732</v>
      </c>
      <c r="D44" s="247">
        <f>D43+D33+D21</f>
        <v>-545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246</v>
      </c>
      <c r="D45" s="249">
        <v>791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978</v>
      </c>
      <c r="D46" s="251">
        <f>D45+D44</f>
        <v>246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978</v>
      </c>
      <c r="D47" s="238">
        <v>246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45316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ТРАНСФИНАНС ООД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H22" sqref="H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БЪЛГАРСКИ ТРАНСПОРТЕН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115090481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329</v>
      </c>
      <c r="D13" s="363">
        <f>'1-Баланс'!H20</f>
        <v>0</v>
      </c>
      <c r="E13" s="363">
        <f>'1-Баланс'!H21</f>
        <v>8</v>
      </c>
      <c r="F13" s="363">
        <f>'1-Баланс'!H23</f>
        <v>180</v>
      </c>
      <c r="G13" s="363">
        <f>'1-Баланс'!H24</f>
        <v>0</v>
      </c>
      <c r="H13" s="364">
        <v>1452</v>
      </c>
      <c r="I13" s="363">
        <f>'1-Баланс'!H29+'1-Баланс'!H32</f>
        <v>31</v>
      </c>
      <c r="J13" s="363">
        <f>'1-Баланс'!H30+'1-Баланс'!H33</f>
        <v>0</v>
      </c>
      <c r="K13" s="364"/>
      <c r="L13" s="363">
        <f>SUM(C13:K13)</f>
        <v>2000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329</v>
      </c>
      <c r="D17" s="432">
        <f aca="true" t="shared" si="2" ref="D17:M17">D13+D14</f>
        <v>0</v>
      </c>
      <c r="E17" s="432">
        <f t="shared" si="2"/>
        <v>8</v>
      </c>
      <c r="F17" s="432">
        <f t="shared" si="2"/>
        <v>180</v>
      </c>
      <c r="G17" s="432">
        <f t="shared" si="2"/>
        <v>0</v>
      </c>
      <c r="H17" s="432">
        <f t="shared" si="2"/>
        <v>1452</v>
      </c>
      <c r="I17" s="432">
        <f t="shared" si="2"/>
        <v>31</v>
      </c>
      <c r="J17" s="432">
        <f t="shared" si="2"/>
        <v>0</v>
      </c>
      <c r="K17" s="432">
        <f t="shared" si="2"/>
        <v>0</v>
      </c>
      <c r="L17" s="363">
        <f t="shared" si="1"/>
        <v>2000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808</v>
      </c>
      <c r="J18" s="363">
        <f>+'1-Баланс'!G33</f>
        <v>0</v>
      </c>
      <c r="K18" s="364"/>
      <c r="L18" s="363">
        <f t="shared" si="1"/>
        <v>808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3</v>
      </c>
      <c r="G19" s="109">
        <f t="shared" si="3"/>
        <v>0</v>
      </c>
      <c r="H19" s="109">
        <f t="shared" si="3"/>
        <v>28</v>
      </c>
      <c r="I19" s="109">
        <f t="shared" si="3"/>
        <v>-31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>
        <v>3</v>
      </c>
      <c r="G21" s="256"/>
      <c r="H21" s="256">
        <v>28</v>
      </c>
      <c r="I21" s="256">
        <v>-31</v>
      </c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329</v>
      </c>
      <c r="D31" s="432">
        <f aca="true" t="shared" si="6" ref="D31:M31">D19+D22+D23+D26+D30+D29+D17+D18</f>
        <v>0</v>
      </c>
      <c r="E31" s="432">
        <f t="shared" si="6"/>
        <v>8</v>
      </c>
      <c r="F31" s="432">
        <f t="shared" si="6"/>
        <v>183</v>
      </c>
      <c r="G31" s="432">
        <f t="shared" si="6"/>
        <v>0</v>
      </c>
      <c r="H31" s="432">
        <f t="shared" si="6"/>
        <v>1480</v>
      </c>
      <c r="I31" s="432">
        <f t="shared" si="6"/>
        <v>808</v>
      </c>
      <c r="J31" s="432">
        <f t="shared" si="6"/>
        <v>0</v>
      </c>
      <c r="K31" s="432">
        <f t="shared" si="6"/>
        <v>0</v>
      </c>
      <c r="L31" s="363">
        <f t="shared" si="1"/>
        <v>2808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329</v>
      </c>
      <c r="D34" s="366">
        <f t="shared" si="7"/>
        <v>0</v>
      </c>
      <c r="E34" s="366">
        <f t="shared" si="7"/>
        <v>8</v>
      </c>
      <c r="F34" s="366">
        <f t="shared" si="7"/>
        <v>183</v>
      </c>
      <c r="G34" s="366">
        <f t="shared" si="7"/>
        <v>0</v>
      </c>
      <c r="H34" s="366">
        <f t="shared" si="7"/>
        <v>1480</v>
      </c>
      <c r="I34" s="366">
        <f t="shared" si="7"/>
        <v>808</v>
      </c>
      <c r="J34" s="366">
        <f t="shared" si="7"/>
        <v>0</v>
      </c>
      <c r="K34" s="366">
        <f t="shared" si="7"/>
        <v>0</v>
      </c>
      <c r="L34" s="430">
        <f t="shared" si="1"/>
        <v>2808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45316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ТРАНСФИНАНС ООД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view="pageBreakPreview" zoomScaleNormal="70" zoomScaleSheetLayoutView="100" workbookViewId="0" topLeftCell="A1">
      <selection activeCell="D71" sqref="D7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БЪЛГАРСКИ ТРАНСПОРТЕН ХОЛДИНГ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115090481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17</v>
      </c>
      <c r="D12" s="79">
        <v>22.32</v>
      </c>
      <c r="E12" s="79"/>
      <c r="F12" s="260">
        <f>C12-E12</f>
        <v>17</v>
      </c>
    </row>
    <row r="13" spans="1:6" ht="15">
      <c r="A13" s="458" t="s">
        <v>693</v>
      </c>
      <c r="B13" s="459"/>
      <c r="C13" s="79">
        <v>13</v>
      </c>
      <c r="D13" s="79">
        <v>33.18</v>
      </c>
      <c r="E13" s="79"/>
      <c r="F13" s="260">
        <f aca="true" t="shared" si="0" ref="F13:F18">C13-E13</f>
        <v>13</v>
      </c>
    </row>
    <row r="14" spans="1:6" ht="15">
      <c r="A14" s="458" t="s">
        <v>694</v>
      </c>
      <c r="B14" s="459"/>
      <c r="C14" s="79">
        <v>45</v>
      </c>
      <c r="D14" s="79">
        <v>23.37</v>
      </c>
      <c r="E14" s="79"/>
      <c r="F14" s="260">
        <f t="shared" si="0"/>
        <v>45</v>
      </c>
    </row>
    <row r="15" spans="1:6" ht="15">
      <c r="A15" s="458" t="s">
        <v>695</v>
      </c>
      <c r="B15" s="459"/>
      <c r="C15" s="79">
        <v>19</v>
      </c>
      <c r="D15" s="79">
        <v>29.9</v>
      </c>
      <c r="E15" s="79"/>
      <c r="F15" s="260">
        <f t="shared" si="0"/>
        <v>19</v>
      </c>
    </row>
    <row r="16" spans="1:6" ht="15">
      <c r="A16" s="458" t="s">
        <v>696</v>
      </c>
      <c r="B16" s="459"/>
      <c r="C16" s="79">
        <v>42</v>
      </c>
      <c r="D16" s="79">
        <v>33.77</v>
      </c>
      <c r="E16" s="79"/>
      <c r="F16" s="260">
        <f t="shared" si="0"/>
        <v>42</v>
      </c>
    </row>
    <row r="17" spans="1:6" ht="15">
      <c r="A17" s="458" t="s">
        <v>697</v>
      </c>
      <c r="B17" s="459"/>
      <c r="C17" s="79">
        <v>24</v>
      </c>
      <c r="D17" s="79">
        <v>45.96</v>
      </c>
      <c r="E17" s="79"/>
      <c r="F17" s="260">
        <f t="shared" si="0"/>
        <v>24</v>
      </c>
    </row>
    <row r="18" spans="1:6" ht="15">
      <c r="A18" s="458" t="s">
        <v>698</v>
      </c>
      <c r="B18" s="459"/>
      <c r="C18" s="79">
        <v>16</v>
      </c>
      <c r="D18" s="79">
        <v>2.56</v>
      </c>
      <c r="E18" s="79"/>
      <c r="F18" s="260">
        <f t="shared" si="0"/>
        <v>16</v>
      </c>
    </row>
    <row r="19" spans="1:6" ht="15">
      <c r="A19" s="458" t="s">
        <v>703</v>
      </c>
      <c r="B19" s="459"/>
      <c r="C19" s="79">
        <v>18</v>
      </c>
      <c r="D19" s="79">
        <v>32</v>
      </c>
      <c r="E19" s="79"/>
      <c r="F19" s="260">
        <f>C19-E19</f>
        <v>18</v>
      </c>
    </row>
    <row r="20" spans="1:6" ht="15">
      <c r="A20" s="458" t="s">
        <v>704</v>
      </c>
      <c r="B20" s="459"/>
      <c r="C20" s="79">
        <v>28</v>
      </c>
      <c r="D20" s="79">
        <v>13</v>
      </c>
      <c r="E20" s="79"/>
      <c r="F20" s="260">
        <f>C20-E20</f>
        <v>28</v>
      </c>
    </row>
    <row r="21" spans="1:6" ht="15">
      <c r="A21" s="458" t="s">
        <v>705</v>
      </c>
      <c r="B21" s="459"/>
      <c r="C21" s="79">
        <v>18</v>
      </c>
      <c r="D21" s="79">
        <v>42</v>
      </c>
      <c r="E21" s="79"/>
      <c r="F21" s="260">
        <f>C21-E21</f>
        <v>18</v>
      </c>
    </row>
    <row r="22" spans="1:6" ht="15">
      <c r="A22" s="458" t="s">
        <v>706</v>
      </c>
      <c r="B22" s="459"/>
      <c r="C22" s="79">
        <v>10</v>
      </c>
      <c r="D22" s="79">
        <v>9</v>
      </c>
      <c r="E22" s="79"/>
      <c r="F22" s="260">
        <f>C22-E22</f>
        <v>10</v>
      </c>
    </row>
    <row r="23" spans="1:6" ht="15">
      <c r="A23" s="458" t="s">
        <v>707</v>
      </c>
      <c r="B23" s="459"/>
      <c r="C23" s="79">
        <v>9</v>
      </c>
      <c r="D23" s="79">
        <v>8.72</v>
      </c>
      <c r="E23" s="79"/>
      <c r="F23" s="260">
        <f>C23-E23</f>
        <v>9</v>
      </c>
    </row>
    <row r="24" spans="1:6" ht="15">
      <c r="A24" s="458" t="s">
        <v>708</v>
      </c>
      <c r="B24" s="459"/>
      <c r="C24" s="79">
        <v>23</v>
      </c>
      <c r="D24" s="79">
        <v>28</v>
      </c>
      <c r="E24" s="79"/>
      <c r="F24" s="260"/>
    </row>
    <row r="25" spans="1:6" ht="15">
      <c r="A25" s="458" t="s">
        <v>709</v>
      </c>
      <c r="B25" s="459"/>
      <c r="C25" s="79">
        <v>34</v>
      </c>
      <c r="D25" s="79">
        <v>20</v>
      </c>
      <c r="E25" s="79"/>
      <c r="F25" s="260"/>
    </row>
    <row r="26" spans="1:6" ht="15">
      <c r="A26" s="458" t="s">
        <v>710</v>
      </c>
      <c r="B26" s="459"/>
      <c r="C26" s="79">
        <v>14</v>
      </c>
      <c r="D26" s="79">
        <v>13</v>
      </c>
      <c r="E26" s="79"/>
      <c r="F26" s="260"/>
    </row>
    <row r="27" spans="1:6" ht="15">
      <c r="A27" s="458" t="s">
        <v>711</v>
      </c>
      <c r="B27" s="459"/>
      <c r="C27" s="79">
        <v>31</v>
      </c>
      <c r="D27" s="79">
        <v>9</v>
      </c>
      <c r="E27" s="79"/>
      <c r="F27" s="260">
        <f>C27-E27</f>
        <v>31</v>
      </c>
    </row>
    <row r="28" spans="1:6" ht="15">
      <c r="A28" s="458" t="s">
        <v>712</v>
      </c>
      <c r="B28" s="459"/>
      <c r="C28" s="79">
        <v>86</v>
      </c>
      <c r="D28" s="79">
        <v>41</v>
      </c>
      <c r="E28" s="79"/>
      <c r="F28" s="260">
        <f>C28-E28</f>
        <v>86</v>
      </c>
    </row>
    <row r="29" spans="1:6" ht="15">
      <c r="A29" s="458" t="s">
        <v>713</v>
      </c>
      <c r="B29" s="459"/>
      <c r="C29" s="79">
        <v>300</v>
      </c>
      <c r="D29" s="79">
        <v>100</v>
      </c>
      <c r="E29" s="79"/>
      <c r="F29" s="260">
        <f>C29-E29</f>
        <v>300</v>
      </c>
    </row>
    <row r="30" spans="1:6" ht="15">
      <c r="A30" s="458"/>
      <c r="B30" s="459"/>
      <c r="C30" s="79"/>
      <c r="D30" s="79"/>
      <c r="E30" s="79"/>
      <c r="F30" s="260"/>
    </row>
    <row r="31" spans="1:6" ht="15.75">
      <c r="A31" s="296" t="s">
        <v>510</v>
      </c>
      <c r="B31" s="297" t="s">
        <v>519</v>
      </c>
      <c r="C31" s="263">
        <f>SUM(C12:C29)</f>
        <v>747</v>
      </c>
      <c r="D31" s="263"/>
      <c r="E31" s="263">
        <f>SUM(E12:E29)</f>
        <v>0</v>
      </c>
      <c r="F31" s="263">
        <f>SUM(F12:F29)</f>
        <v>676</v>
      </c>
    </row>
    <row r="32" spans="1:6" ht="15.75">
      <c r="A32" s="295" t="s">
        <v>520</v>
      </c>
      <c r="B32" s="297"/>
      <c r="C32" s="262"/>
      <c r="D32" s="262"/>
      <c r="E32" s="262"/>
      <c r="F32" s="262"/>
    </row>
    <row r="33" spans="1:6" ht="15">
      <c r="A33" s="458">
        <v>1</v>
      </c>
      <c r="B33" s="459"/>
      <c r="C33" s="79"/>
      <c r="D33" s="79"/>
      <c r="E33" s="79"/>
      <c r="F33" s="260">
        <f>C33-E33</f>
        <v>0</v>
      </c>
    </row>
    <row r="34" spans="1:6" ht="15">
      <c r="A34" s="458">
        <v>2</v>
      </c>
      <c r="B34" s="459"/>
      <c r="C34" s="79"/>
      <c r="D34" s="79"/>
      <c r="E34" s="79"/>
      <c r="F34" s="260">
        <f aca="true" t="shared" si="1" ref="F34:F47">C34-E34</f>
        <v>0</v>
      </c>
    </row>
    <row r="35" spans="1:6" ht="15">
      <c r="A35" s="458">
        <v>3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4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5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6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7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8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9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10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11</v>
      </c>
      <c r="B43" s="459"/>
      <c r="C43" s="79"/>
      <c r="D43" s="79"/>
      <c r="E43" s="79"/>
      <c r="F43" s="260">
        <f t="shared" si="1"/>
        <v>0</v>
      </c>
    </row>
    <row r="44" spans="1:6" ht="15">
      <c r="A44" s="458">
        <v>12</v>
      </c>
      <c r="B44" s="459"/>
      <c r="C44" s="79"/>
      <c r="D44" s="79"/>
      <c r="E44" s="79"/>
      <c r="F44" s="260">
        <f t="shared" si="1"/>
        <v>0</v>
      </c>
    </row>
    <row r="45" spans="1:6" ht="15">
      <c r="A45" s="458">
        <v>13</v>
      </c>
      <c r="B45" s="459"/>
      <c r="C45" s="79"/>
      <c r="D45" s="79"/>
      <c r="E45" s="79"/>
      <c r="F45" s="260">
        <f t="shared" si="1"/>
        <v>0</v>
      </c>
    </row>
    <row r="46" spans="1:6" ht="15">
      <c r="A46" s="458">
        <v>14</v>
      </c>
      <c r="B46" s="459"/>
      <c r="C46" s="79"/>
      <c r="D46" s="79"/>
      <c r="E46" s="79"/>
      <c r="F46" s="260">
        <f t="shared" si="1"/>
        <v>0</v>
      </c>
    </row>
    <row r="47" spans="1:6" ht="15">
      <c r="A47" s="458">
        <v>15</v>
      </c>
      <c r="B47" s="459"/>
      <c r="C47" s="79"/>
      <c r="D47" s="79"/>
      <c r="E47" s="79"/>
      <c r="F47" s="260">
        <f t="shared" si="1"/>
        <v>0</v>
      </c>
    </row>
    <row r="48" spans="1:6" ht="15.75">
      <c r="A48" s="296" t="s">
        <v>512</v>
      </c>
      <c r="B48" s="297" t="s">
        <v>521</v>
      </c>
      <c r="C48" s="263">
        <f>SUM(C33:C47)</f>
        <v>0</v>
      </c>
      <c r="D48" s="263"/>
      <c r="E48" s="263">
        <f>SUM(E33:E47)</f>
        <v>0</v>
      </c>
      <c r="F48" s="263">
        <f>SUM(F33:F47)</f>
        <v>0</v>
      </c>
    </row>
    <row r="49" spans="1:6" ht="15">
      <c r="A49" s="295" t="s">
        <v>522</v>
      </c>
      <c r="B49" s="298"/>
      <c r="C49" s="299"/>
      <c r="D49" s="262"/>
      <c r="E49" s="262"/>
      <c r="F49" s="262"/>
    </row>
    <row r="50" spans="1:6" ht="15">
      <c r="A50" s="458">
        <v>1</v>
      </c>
      <c r="B50" s="459"/>
      <c r="C50" s="79"/>
      <c r="D50" s="79"/>
      <c r="E50" s="79"/>
      <c r="F50" s="260">
        <f>C50-E50</f>
        <v>0</v>
      </c>
    </row>
    <row r="51" spans="1:6" ht="15">
      <c r="A51" s="458">
        <v>2</v>
      </c>
      <c r="B51" s="459"/>
      <c r="C51" s="79"/>
      <c r="D51" s="79"/>
      <c r="E51" s="79"/>
      <c r="F51" s="260">
        <f aca="true" t="shared" si="2" ref="F51:F64">C51-E51</f>
        <v>0</v>
      </c>
    </row>
    <row r="52" spans="1:6" ht="15">
      <c r="A52" s="458">
        <v>3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4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5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6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7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8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9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10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11</v>
      </c>
      <c r="B60" s="459"/>
      <c r="C60" s="79"/>
      <c r="D60" s="79"/>
      <c r="E60" s="79"/>
      <c r="F60" s="260">
        <f t="shared" si="2"/>
        <v>0</v>
      </c>
    </row>
    <row r="61" spans="1:6" ht="15">
      <c r="A61" s="458">
        <v>12</v>
      </c>
      <c r="B61" s="459"/>
      <c r="C61" s="79"/>
      <c r="D61" s="79"/>
      <c r="E61" s="79"/>
      <c r="F61" s="260">
        <f t="shared" si="2"/>
        <v>0</v>
      </c>
    </row>
    <row r="62" spans="1:6" ht="15">
      <c r="A62" s="458">
        <v>13</v>
      </c>
      <c r="B62" s="459"/>
      <c r="C62" s="79"/>
      <c r="D62" s="79"/>
      <c r="E62" s="79"/>
      <c r="F62" s="260">
        <f t="shared" si="2"/>
        <v>0</v>
      </c>
    </row>
    <row r="63" spans="1:6" ht="15">
      <c r="A63" s="458">
        <v>14</v>
      </c>
      <c r="B63" s="459"/>
      <c r="C63" s="79"/>
      <c r="D63" s="79"/>
      <c r="E63" s="79"/>
      <c r="F63" s="260">
        <f t="shared" si="2"/>
        <v>0</v>
      </c>
    </row>
    <row r="64" spans="1:6" ht="15">
      <c r="A64" s="458">
        <v>15</v>
      </c>
      <c r="B64" s="459"/>
      <c r="C64" s="79"/>
      <c r="D64" s="79"/>
      <c r="E64" s="79"/>
      <c r="F64" s="260">
        <f t="shared" si="2"/>
        <v>0</v>
      </c>
    </row>
    <row r="65" spans="1:6" ht="15.75">
      <c r="A65" s="296" t="s">
        <v>523</v>
      </c>
      <c r="B65" s="297" t="s">
        <v>524</v>
      </c>
      <c r="C65" s="263">
        <f>SUM(C50:C64)</f>
        <v>0</v>
      </c>
      <c r="D65" s="263"/>
      <c r="E65" s="263">
        <f>SUM(E50:E64)</f>
        <v>0</v>
      </c>
      <c r="F65" s="263">
        <f>SUM(F50:F64)</f>
        <v>0</v>
      </c>
    </row>
    <row r="66" spans="1:6" ht="15.75">
      <c r="A66" s="293" t="s">
        <v>525</v>
      </c>
      <c r="B66" s="297"/>
      <c r="C66" s="262"/>
      <c r="D66" s="262"/>
      <c r="E66" s="262"/>
      <c r="F66" s="262"/>
    </row>
    <row r="67" spans="1:6" ht="15">
      <c r="A67" s="458" t="s">
        <v>699</v>
      </c>
      <c r="B67" s="459"/>
      <c r="C67" s="79">
        <v>26</v>
      </c>
      <c r="D67" s="79">
        <v>44.67</v>
      </c>
      <c r="E67" s="79"/>
      <c r="F67" s="260">
        <f>C67-E67</f>
        <v>26</v>
      </c>
    </row>
    <row r="68" spans="1:6" ht="15">
      <c r="A68" s="458" t="s">
        <v>700</v>
      </c>
      <c r="B68" s="459"/>
      <c r="C68" s="79">
        <v>12</v>
      </c>
      <c r="D68" s="79">
        <v>5.05</v>
      </c>
      <c r="E68" s="79"/>
      <c r="F68" s="260">
        <f aca="true" t="shared" si="3" ref="F68:F81">C68-E68</f>
        <v>12</v>
      </c>
    </row>
    <row r="69" spans="1:6" ht="15">
      <c r="A69" s="458" t="s">
        <v>701</v>
      </c>
      <c r="B69" s="459"/>
      <c r="C69" s="79">
        <v>3</v>
      </c>
      <c r="D69" s="79">
        <v>5.9</v>
      </c>
      <c r="E69" s="79"/>
      <c r="F69" s="260">
        <f t="shared" si="3"/>
        <v>3</v>
      </c>
    </row>
    <row r="70" spans="1:6" ht="15">
      <c r="A70" s="458" t="s">
        <v>702</v>
      </c>
      <c r="B70" s="459"/>
      <c r="C70" s="79">
        <v>3</v>
      </c>
      <c r="D70" s="79">
        <v>5.9</v>
      </c>
      <c r="E70" s="79"/>
      <c r="F70" s="260">
        <f t="shared" si="3"/>
        <v>3</v>
      </c>
    </row>
    <row r="71" spans="1:6" ht="15">
      <c r="A71" s="458">
        <v>5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6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7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8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9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10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11</v>
      </c>
      <c r="B77" s="459"/>
      <c r="C77" s="79"/>
      <c r="D77" s="79"/>
      <c r="E77" s="79"/>
      <c r="F77" s="260">
        <f t="shared" si="3"/>
        <v>0</v>
      </c>
    </row>
    <row r="78" spans="1:6" ht="15">
      <c r="A78" s="458">
        <v>12</v>
      </c>
      <c r="B78" s="459"/>
      <c r="C78" s="79"/>
      <c r="D78" s="79"/>
      <c r="E78" s="79"/>
      <c r="F78" s="260">
        <f t="shared" si="3"/>
        <v>0</v>
      </c>
    </row>
    <row r="79" spans="1:6" ht="15">
      <c r="A79" s="458">
        <v>13</v>
      </c>
      <c r="B79" s="459"/>
      <c r="C79" s="79"/>
      <c r="D79" s="79"/>
      <c r="E79" s="79"/>
      <c r="F79" s="260">
        <f t="shared" si="3"/>
        <v>0</v>
      </c>
    </row>
    <row r="80" spans="1:6" ht="15">
      <c r="A80" s="458">
        <v>14</v>
      </c>
      <c r="B80" s="459"/>
      <c r="C80" s="79"/>
      <c r="D80" s="79"/>
      <c r="E80" s="79"/>
      <c r="F80" s="260">
        <f t="shared" si="3"/>
        <v>0</v>
      </c>
    </row>
    <row r="81" spans="1:6" ht="15">
      <c r="A81" s="458">
        <v>15</v>
      </c>
      <c r="B81" s="459"/>
      <c r="C81" s="79"/>
      <c r="D81" s="79"/>
      <c r="E81" s="79"/>
      <c r="F81" s="260">
        <f t="shared" si="3"/>
        <v>0</v>
      </c>
    </row>
    <row r="82" spans="1:6" ht="15.75">
      <c r="A82" s="296" t="s">
        <v>511</v>
      </c>
      <c r="B82" s="297" t="s">
        <v>526</v>
      </c>
      <c r="C82" s="263">
        <f>SUM(C67:C81)</f>
        <v>44</v>
      </c>
      <c r="D82" s="263"/>
      <c r="E82" s="263">
        <f>SUM(E67:E81)</f>
        <v>0</v>
      </c>
      <c r="F82" s="263">
        <f>SUM(F67:F81)</f>
        <v>44</v>
      </c>
    </row>
    <row r="83" spans="1:6" ht="15.75">
      <c r="A83" s="300" t="s">
        <v>527</v>
      </c>
      <c r="B83" s="297" t="s">
        <v>528</v>
      </c>
      <c r="C83" s="263">
        <f>C82+C65+C48+C31</f>
        <v>791</v>
      </c>
      <c r="D83" s="263"/>
      <c r="E83" s="263">
        <f>E82+E65+E48+E31</f>
        <v>0</v>
      </c>
      <c r="F83" s="263">
        <f>F82+F65+F48+F31</f>
        <v>720</v>
      </c>
    </row>
    <row r="84" spans="1:6" ht="15.75">
      <c r="A84" s="293" t="s">
        <v>529</v>
      </c>
      <c r="B84" s="297"/>
      <c r="C84" s="261"/>
      <c r="D84" s="261"/>
      <c r="E84" s="261"/>
      <c r="F84" s="261"/>
    </row>
    <row r="85" spans="1:6" ht="15.75">
      <c r="A85" s="295" t="s">
        <v>518</v>
      </c>
      <c r="B85" s="301"/>
      <c r="C85" s="262"/>
      <c r="D85" s="262"/>
      <c r="E85" s="262"/>
      <c r="F85" s="262"/>
    </row>
    <row r="86" spans="1:6" ht="15">
      <c r="A86" s="458">
        <v>1</v>
      </c>
      <c r="B86" s="459"/>
      <c r="C86" s="79"/>
      <c r="D86" s="79"/>
      <c r="E86" s="79"/>
      <c r="F86" s="260">
        <f>C86-E86</f>
        <v>0</v>
      </c>
    </row>
    <row r="87" spans="1:6" ht="15">
      <c r="A87" s="458">
        <v>2</v>
      </c>
      <c r="B87" s="459"/>
      <c r="C87" s="79"/>
      <c r="D87" s="79"/>
      <c r="E87" s="79"/>
      <c r="F87" s="260">
        <f aca="true" t="shared" si="4" ref="F87:F100">C87-E87</f>
        <v>0</v>
      </c>
    </row>
    <row r="88" spans="1:6" ht="15">
      <c r="A88" s="458">
        <v>3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4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5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6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7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8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9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10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11</v>
      </c>
      <c r="B96" s="459"/>
      <c r="C96" s="79"/>
      <c r="D96" s="79"/>
      <c r="E96" s="79"/>
      <c r="F96" s="260">
        <f t="shared" si="4"/>
        <v>0</v>
      </c>
    </row>
    <row r="97" spans="1:6" ht="15">
      <c r="A97" s="458">
        <v>12</v>
      </c>
      <c r="B97" s="459"/>
      <c r="C97" s="79"/>
      <c r="D97" s="79"/>
      <c r="E97" s="79"/>
      <c r="F97" s="260">
        <f t="shared" si="4"/>
        <v>0</v>
      </c>
    </row>
    <row r="98" spans="1:6" ht="15">
      <c r="A98" s="458">
        <v>13</v>
      </c>
      <c r="B98" s="459"/>
      <c r="C98" s="79"/>
      <c r="D98" s="79"/>
      <c r="E98" s="79"/>
      <c r="F98" s="260">
        <f t="shared" si="4"/>
        <v>0</v>
      </c>
    </row>
    <row r="99" spans="1:6" ht="15">
      <c r="A99" s="458">
        <v>14</v>
      </c>
      <c r="B99" s="459"/>
      <c r="C99" s="79"/>
      <c r="D99" s="79"/>
      <c r="E99" s="79"/>
      <c r="F99" s="260">
        <f t="shared" si="4"/>
        <v>0</v>
      </c>
    </row>
    <row r="100" spans="1:6" ht="15">
      <c r="A100" s="458">
        <v>15</v>
      </c>
      <c r="B100" s="459"/>
      <c r="C100" s="79"/>
      <c r="D100" s="79"/>
      <c r="E100" s="79"/>
      <c r="F100" s="260">
        <f t="shared" si="4"/>
        <v>0</v>
      </c>
    </row>
    <row r="101" spans="1:6" ht="15.75">
      <c r="A101" s="296" t="s">
        <v>510</v>
      </c>
      <c r="B101" s="297" t="s">
        <v>530</v>
      </c>
      <c r="C101" s="263">
        <f>SUM(C86:C100)</f>
        <v>0</v>
      </c>
      <c r="D101" s="263"/>
      <c r="E101" s="263">
        <f>SUM(E86:E100)</f>
        <v>0</v>
      </c>
      <c r="F101" s="263">
        <f>SUM(F86:F100)</f>
        <v>0</v>
      </c>
    </row>
    <row r="102" spans="1:6" ht="15">
      <c r="A102" s="295" t="s">
        <v>520</v>
      </c>
      <c r="B102" s="302"/>
      <c r="C102" s="261"/>
      <c r="D102" s="261"/>
      <c r="E102" s="261"/>
      <c r="F102" s="261"/>
    </row>
    <row r="103" spans="1:6" ht="15">
      <c r="A103" s="458">
        <v>1</v>
      </c>
      <c r="B103" s="459"/>
      <c r="C103" s="79"/>
      <c r="D103" s="79"/>
      <c r="E103" s="79"/>
      <c r="F103" s="260">
        <f>C103-E103</f>
        <v>0</v>
      </c>
    </row>
    <row r="104" spans="1:6" ht="15">
      <c r="A104" s="458">
        <v>2</v>
      </c>
      <c r="B104" s="459"/>
      <c r="C104" s="79"/>
      <c r="D104" s="79"/>
      <c r="E104" s="79"/>
      <c r="F104" s="260">
        <f aca="true" t="shared" si="5" ref="F104:F117">C104-E104</f>
        <v>0</v>
      </c>
    </row>
    <row r="105" spans="1:6" ht="15">
      <c r="A105" s="458">
        <v>3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4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5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6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7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8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9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10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11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458">
        <v>12</v>
      </c>
      <c r="B114" s="459"/>
      <c r="C114" s="79"/>
      <c r="D114" s="79"/>
      <c r="E114" s="79"/>
      <c r="F114" s="260">
        <f t="shared" si="5"/>
        <v>0</v>
      </c>
    </row>
    <row r="115" spans="1:6" ht="15">
      <c r="A115" s="458">
        <v>13</v>
      </c>
      <c r="B115" s="459"/>
      <c r="C115" s="79"/>
      <c r="D115" s="79"/>
      <c r="E115" s="79"/>
      <c r="F115" s="260">
        <f t="shared" si="5"/>
        <v>0</v>
      </c>
    </row>
    <row r="116" spans="1:6" ht="15">
      <c r="A116" s="458">
        <v>14</v>
      </c>
      <c r="B116" s="459"/>
      <c r="C116" s="79"/>
      <c r="D116" s="79"/>
      <c r="E116" s="79"/>
      <c r="F116" s="260">
        <f t="shared" si="5"/>
        <v>0</v>
      </c>
    </row>
    <row r="117" spans="1:6" ht="15">
      <c r="A117" s="458">
        <v>15</v>
      </c>
      <c r="B117" s="459"/>
      <c r="C117" s="79"/>
      <c r="D117" s="79"/>
      <c r="E117" s="79"/>
      <c r="F117" s="260">
        <f t="shared" si="5"/>
        <v>0</v>
      </c>
    </row>
    <row r="118" spans="1:6" ht="15.75">
      <c r="A118" s="296" t="s">
        <v>512</v>
      </c>
      <c r="B118" s="297" t="s">
        <v>531</v>
      </c>
      <c r="C118" s="263">
        <f>SUM(C103:C117)</f>
        <v>0</v>
      </c>
      <c r="D118" s="263"/>
      <c r="E118" s="263">
        <f>SUM(E103:E117)</f>
        <v>0</v>
      </c>
      <c r="F118" s="263">
        <f>SUM(F103:F117)</f>
        <v>0</v>
      </c>
    </row>
    <row r="119" spans="1:6" ht="21.75" customHeight="1">
      <c r="A119" s="295" t="s">
        <v>522</v>
      </c>
      <c r="B119" s="297"/>
      <c r="C119" s="262"/>
      <c r="D119" s="262"/>
      <c r="E119" s="262"/>
      <c r="F119" s="262"/>
    </row>
    <row r="120" spans="1:6" ht="15">
      <c r="A120" s="458">
        <v>1</v>
      </c>
      <c r="B120" s="459"/>
      <c r="C120" s="79"/>
      <c r="D120" s="79"/>
      <c r="E120" s="79"/>
      <c r="F120" s="260">
        <f>C120-E120</f>
        <v>0</v>
      </c>
    </row>
    <row r="121" spans="1:6" ht="15">
      <c r="A121" s="458">
        <v>2</v>
      </c>
      <c r="B121" s="459"/>
      <c r="C121" s="79"/>
      <c r="D121" s="79"/>
      <c r="E121" s="79"/>
      <c r="F121" s="260">
        <f aca="true" t="shared" si="6" ref="F121:F134">C121-E121</f>
        <v>0</v>
      </c>
    </row>
    <row r="122" spans="1:6" ht="15">
      <c r="A122" s="458">
        <v>3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4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5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6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7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8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9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10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11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458">
        <v>12</v>
      </c>
      <c r="B131" s="459"/>
      <c r="C131" s="79"/>
      <c r="D131" s="79"/>
      <c r="E131" s="79"/>
      <c r="F131" s="260">
        <f t="shared" si="6"/>
        <v>0</v>
      </c>
    </row>
    <row r="132" spans="1:6" ht="15">
      <c r="A132" s="458">
        <v>13</v>
      </c>
      <c r="B132" s="459"/>
      <c r="C132" s="79"/>
      <c r="D132" s="79"/>
      <c r="E132" s="79"/>
      <c r="F132" s="260">
        <f t="shared" si="6"/>
        <v>0</v>
      </c>
    </row>
    <row r="133" spans="1:6" ht="15">
      <c r="A133" s="458">
        <v>14</v>
      </c>
      <c r="B133" s="459"/>
      <c r="C133" s="79"/>
      <c r="D133" s="79"/>
      <c r="E133" s="79"/>
      <c r="F133" s="260">
        <f t="shared" si="6"/>
        <v>0</v>
      </c>
    </row>
    <row r="134" spans="1:6" ht="15">
      <c r="A134" s="458">
        <v>15</v>
      </c>
      <c r="B134" s="459"/>
      <c r="C134" s="79"/>
      <c r="D134" s="79"/>
      <c r="E134" s="79"/>
      <c r="F134" s="260">
        <f t="shared" si="6"/>
        <v>0</v>
      </c>
    </row>
    <row r="135" spans="1:6" ht="15.75">
      <c r="A135" s="296" t="s">
        <v>523</v>
      </c>
      <c r="B135" s="297" t="s">
        <v>532</v>
      </c>
      <c r="C135" s="263">
        <f>SUM(C120:C134)</f>
        <v>0</v>
      </c>
      <c r="D135" s="263"/>
      <c r="E135" s="263">
        <f>SUM(E120:E134)</f>
        <v>0</v>
      </c>
      <c r="F135" s="263">
        <f>SUM(F120:F134)</f>
        <v>0</v>
      </c>
    </row>
    <row r="136" spans="1:6" ht="15.75">
      <c r="A136" s="293" t="s">
        <v>525</v>
      </c>
      <c r="B136" s="297"/>
      <c r="C136" s="262"/>
      <c r="D136" s="262"/>
      <c r="E136" s="262"/>
      <c r="F136" s="262"/>
    </row>
    <row r="137" spans="1:6" ht="15">
      <c r="A137" s="458">
        <v>1</v>
      </c>
      <c r="B137" s="459"/>
      <c r="C137" s="79"/>
      <c r="D137" s="79"/>
      <c r="E137" s="79"/>
      <c r="F137" s="260">
        <f>C137-E137</f>
        <v>0</v>
      </c>
    </row>
    <row r="138" spans="1:6" ht="15">
      <c r="A138" s="458">
        <v>2</v>
      </c>
      <c r="B138" s="459"/>
      <c r="C138" s="79"/>
      <c r="D138" s="79"/>
      <c r="E138" s="79"/>
      <c r="F138" s="260">
        <f aca="true" t="shared" si="7" ref="F138:F151">C138-E138</f>
        <v>0</v>
      </c>
    </row>
    <row r="139" spans="1:6" ht="15">
      <c r="A139" s="458">
        <v>3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4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5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6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7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8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9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10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11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458">
        <v>12</v>
      </c>
      <c r="B148" s="459"/>
      <c r="C148" s="79"/>
      <c r="D148" s="79"/>
      <c r="E148" s="79"/>
      <c r="F148" s="260">
        <f t="shared" si="7"/>
        <v>0</v>
      </c>
    </row>
    <row r="149" spans="1:6" ht="15">
      <c r="A149" s="458">
        <v>13</v>
      </c>
      <c r="B149" s="459"/>
      <c r="C149" s="79"/>
      <c r="D149" s="79"/>
      <c r="E149" s="79"/>
      <c r="F149" s="260">
        <f t="shared" si="7"/>
        <v>0</v>
      </c>
    </row>
    <row r="150" spans="1:6" ht="15">
      <c r="A150" s="458">
        <v>14</v>
      </c>
      <c r="B150" s="459"/>
      <c r="C150" s="79"/>
      <c r="D150" s="79"/>
      <c r="E150" s="79"/>
      <c r="F150" s="260">
        <f t="shared" si="7"/>
        <v>0</v>
      </c>
    </row>
    <row r="151" spans="1:6" ht="15">
      <c r="A151" s="458">
        <v>15</v>
      </c>
      <c r="B151" s="459"/>
      <c r="C151" s="79"/>
      <c r="D151" s="79"/>
      <c r="E151" s="79"/>
      <c r="F151" s="260">
        <f t="shared" si="7"/>
        <v>0</v>
      </c>
    </row>
    <row r="152" spans="1:6" ht="15.75">
      <c r="A152" s="296" t="s">
        <v>511</v>
      </c>
      <c r="B152" s="297" t="s">
        <v>533</v>
      </c>
      <c r="C152" s="263">
        <f>SUM(C137:C151)</f>
        <v>0</v>
      </c>
      <c r="D152" s="263"/>
      <c r="E152" s="263">
        <f>SUM(E137:E151)</f>
        <v>0</v>
      </c>
      <c r="F152" s="263">
        <f>SUM(F137:F151)</f>
        <v>0</v>
      </c>
    </row>
    <row r="153" spans="1:6" ht="15.75">
      <c r="A153" s="300" t="s">
        <v>534</v>
      </c>
      <c r="B153" s="297" t="s">
        <v>535</v>
      </c>
      <c r="C153" s="263">
        <f>C152+C135+C118+C101</f>
        <v>0</v>
      </c>
      <c r="D153" s="263"/>
      <c r="E153" s="263">
        <f>E152+E135+E118+E101</f>
        <v>0</v>
      </c>
      <c r="F153" s="263">
        <f>F152+F135+F118+F101</f>
        <v>0</v>
      </c>
    </row>
    <row r="154" spans="1:6" ht="15">
      <c r="A154" s="303"/>
      <c r="B154" s="304"/>
      <c r="C154" s="305"/>
      <c r="D154" s="305"/>
      <c r="E154" s="305"/>
      <c r="F154" s="305"/>
    </row>
    <row r="155" spans="1:8" ht="15">
      <c r="A155" s="473" t="s">
        <v>666</v>
      </c>
      <c r="B155" s="481">
        <f>pdeReportingDate</f>
        <v>45316</v>
      </c>
      <c r="C155" s="481"/>
      <c r="D155" s="481"/>
      <c r="E155" s="481"/>
      <c r="F155" s="481"/>
      <c r="G155" s="481"/>
      <c r="H155" s="481"/>
    </row>
    <row r="156" spans="1:8" ht="15">
      <c r="A156" s="473"/>
      <c r="B156" s="46"/>
      <c r="C156" s="46"/>
      <c r="D156" s="46"/>
      <c r="E156" s="46"/>
      <c r="F156" s="46"/>
      <c r="G156" s="46"/>
      <c r="H156" s="46"/>
    </row>
    <row r="157" spans="1:8" ht="15">
      <c r="A157" s="474" t="s">
        <v>8</v>
      </c>
      <c r="B157" s="482" t="str">
        <f>authorName</f>
        <v>ТРАНСФИНАНС ООД</v>
      </c>
      <c r="C157" s="482"/>
      <c r="D157" s="482"/>
      <c r="E157" s="482"/>
      <c r="F157" s="482"/>
      <c r="G157" s="482"/>
      <c r="H157" s="482"/>
    </row>
    <row r="158" spans="1:8" ht="15">
      <c r="A158" s="474"/>
      <c r="B158" s="67"/>
      <c r="C158" s="67"/>
      <c r="D158" s="67"/>
      <c r="E158" s="67"/>
      <c r="F158" s="67"/>
      <c r="G158" s="67"/>
      <c r="H158" s="67"/>
    </row>
    <row r="159" spans="1:8" ht="15">
      <c r="A159" s="474" t="s">
        <v>614</v>
      </c>
      <c r="B159" s="483"/>
      <c r="C159" s="483"/>
      <c r="D159" s="483"/>
      <c r="E159" s="483"/>
      <c r="F159" s="483"/>
      <c r="G159" s="483"/>
      <c r="H159" s="483"/>
    </row>
    <row r="160" spans="1:8" ht="15">
      <c r="A160" s="475"/>
      <c r="B160" s="480" t="s">
        <v>668</v>
      </c>
      <c r="C160" s="480"/>
      <c r="D160" s="480"/>
      <c r="E160" s="480"/>
      <c r="F160" s="353"/>
      <c r="G160" s="41"/>
      <c r="H160" s="39"/>
    </row>
    <row r="161" spans="1:8" ht="15">
      <c r="A161" s="475"/>
      <c r="B161" s="480" t="s">
        <v>668</v>
      </c>
      <c r="C161" s="480"/>
      <c r="D161" s="480"/>
      <c r="E161" s="480"/>
      <c r="F161" s="353"/>
      <c r="G161" s="41"/>
      <c r="H161" s="39"/>
    </row>
    <row r="162" spans="1:8" ht="15">
      <c r="A162" s="475"/>
      <c r="B162" s="480" t="s">
        <v>668</v>
      </c>
      <c r="C162" s="480"/>
      <c r="D162" s="480"/>
      <c r="E162" s="480"/>
      <c r="F162" s="353"/>
      <c r="G162" s="41"/>
      <c r="H162" s="39"/>
    </row>
    <row r="163" spans="1:8" ht="15">
      <c r="A163" s="475"/>
      <c r="B163" s="480" t="s">
        <v>668</v>
      </c>
      <c r="C163" s="480"/>
      <c r="D163" s="480"/>
      <c r="E163" s="480"/>
      <c r="F163" s="353"/>
      <c r="G163" s="41"/>
      <c r="H163" s="39"/>
    </row>
    <row r="164" spans="1:8" ht="15">
      <c r="A164" s="475"/>
      <c r="B164" s="480"/>
      <c r="C164" s="480"/>
      <c r="D164" s="480"/>
      <c r="E164" s="480"/>
      <c r="F164" s="353"/>
      <c r="G164" s="41"/>
      <c r="H164" s="39"/>
    </row>
    <row r="165" spans="1:8" ht="15">
      <c r="A165" s="475"/>
      <c r="B165" s="480"/>
      <c r="C165" s="480"/>
      <c r="D165" s="480"/>
      <c r="E165" s="480"/>
      <c r="F165" s="353"/>
      <c r="G165" s="41"/>
      <c r="H165" s="39"/>
    </row>
    <row r="166" spans="1:8" ht="15">
      <c r="A166" s="475"/>
      <c r="B166" s="480"/>
      <c r="C166" s="480"/>
      <c r="D166" s="480"/>
      <c r="E166" s="480"/>
      <c r="F166" s="353"/>
      <c r="G166" s="41"/>
      <c r="H166" s="39"/>
    </row>
  </sheetData>
  <sheetProtection password="D554" sheet="1" objects="1" scenarios="1" insertRows="0"/>
  <mergeCells count="10">
    <mergeCell ref="B163:E163"/>
    <mergeCell ref="B164:E164"/>
    <mergeCell ref="B165:E165"/>
    <mergeCell ref="B166:E166"/>
    <mergeCell ref="B155:H155"/>
    <mergeCell ref="B157:H157"/>
    <mergeCell ref="B159:H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5" max="5" man="1"/>
    <brk id="1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3933</v>
      </c>
      <c r="D6" s="454">
        <f aca="true" t="shared" si="0" ref="D6:D15">C6-E6</f>
        <v>0</v>
      </c>
      <c r="E6" s="453">
        <f>'1-Баланс'!G95</f>
        <v>3933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2808</v>
      </c>
      <c r="D7" s="454">
        <f t="shared" si="0"/>
        <v>2479</v>
      </c>
      <c r="E7" s="453">
        <f>'1-Баланс'!G18</f>
        <v>329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808</v>
      </c>
      <c r="D8" s="454">
        <f t="shared" si="0"/>
        <v>0</v>
      </c>
      <c r="E8" s="453">
        <f>ABS('2-Отчет за доходите'!C44)-ABS('2-Отчет за доходите'!G44)</f>
        <v>808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246</v>
      </c>
      <c r="D9" s="454">
        <f t="shared" si="0"/>
        <v>0</v>
      </c>
      <c r="E9" s="453">
        <f>'3-Отчет за паричния поток'!C45</f>
        <v>246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978</v>
      </c>
      <c r="D10" s="454">
        <f t="shared" si="0"/>
        <v>0</v>
      </c>
      <c r="E10" s="453">
        <f>'3-Отчет за паричния поток'!C46</f>
        <v>978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2808</v>
      </c>
      <c r="D11" s="454">
        <f t="shared" si="0"/>
        <v>0</v>
      </c>
      <c r="E11" s="453">
        <f>'4-Отчет за собствения капитал'!L34</f>
        <v>2808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747</v>
      </c>
      <c r="D12" s="454">
        <f t="shared" si="0"/>
        <v>0</v>
      </c>
      <c r="E12" s="453">
        <f>'Справка 5'!C31+'Справка 5'!C101</f>
        <v>747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5'!C48+'Справка 5'!C118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5'!C65+'Справка 5'!C135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44</v>
      </c>
      <c r="D15" s="454">
        <f t="shared" si="0"/>
        <v>0</v>
      </c>
      <c r="E15" s="453">
        <f>'Справка 5'!C152+'Справка 5'!C82</f>
        <v>44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0.7680608365019012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0.28774928774928776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0.7182222222222222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0.205441139079583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1.838468720821662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10.443661971830986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10.43661971830986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6.887323943661972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6.887323943661972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12.987654320987655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0.26748029494024916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0.25929833816934844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0.40064102564102566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0.2860411899313501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901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0.3208689458689459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0.4657186389029964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1.2268266085059978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БЪЛГАРСКИ ТРАНСПОРТЕН ХОЛДИНГ АД</v>
      </c>
      <c r="B3" s="92" t="str">
        <f aca="true" t="shared" si="1" ref="B3:B34">pdeBulstat</f>
        <v>115090481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</v>
      </c>
    </row>
    <row r="4" spans="1:8" ht="15">
      <c r="A4" s="92" t="str">
        <f t="shared" si="0"/>
        <v>БЪЛГАРСКИ ТРАНСПОРТЕН ХОЛДИНГ АД</v>
      </c>
      <c r="B4" s="92" t="str">
        <f t="shared" si="1"/>
        <v>115090481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26</v>
      </c>
    </row>
    <row r="5" spans="1:8" ht="15">
      <c r="A5" s="92" t="str">
        <f t="shared" si="0"/>
        <v>БЪЛГАРСКИ ТРАНСПОРТЕН ХОЛДИНГ АД</v>
      </c>
      <c r="B5" s="92" t="str">
        <f t="shared" si="1"/>
        <v>115090481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</v>
      </c>
    </row>
    <row r="6" spans="1:8" ht="15">
      <c r="A6" s="92" t="str">
        <f t="shared" si="0"/>
        <v>БЪЛГАРСКИ ТРАНСПОРТЕН ХОЛДИНГ АД</v>
      </c>
      <c r="B6" s="92" t="str">
        <f t="shared" si="1"/>
        <v>115090481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</v>
      </c>
    </row>
    <row r="7" spans="1:8" ht="15">
      <c r="A7" s="92" t="str">
        <f t="shared" si="0"/>
        <v>БЪЛГАРСКИ ТРАНСПОРТЕН ХОЛДИНГ АД</v>
      </c>
      <c r="B7" s="92" t="str">
        <f t="shared" si="1"/>
        <v>115090481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БЪЛГАРСКИ ТРАНСПОРТЕН ХОЛДИНГ АД</v>
      </c>
      <c r="B8" s="92" t="str">
        <f t="shared" si="1"/>
        <v>115090481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">
      <c r="A9" s="92" t="str">
        <f t="shared" si="0"/>
        <v>БЪЛГАРСКИ ТРАНСПОРТЕН ХОЛДИНГ АД</v>
      </c>
      <c r="B9" s="92" t="str">
        <f t="shared" si="1"/>
        <v>115090481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БЪЛГАРСКИ ТРАНСПОРТЕН ХОЛДИНГ АД</v>
      </c>
      <c r="B10" s="92" t="str">
        <f t="shared" si="1"/>
        <v>115090481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34</v>
      </c>
    </row>
    <row r="11" spans="1:8" ht="15">
      <c r="A11" s="92" t="str">
        <f t="shared" si="0"/>
        <v>БЪЛГАРСКИ ТРАНСПОРТЕН ХОЛДИНГ АД</v>
      </c>
      <c r="B11" s="92" t="str">
        <f t="shared" si="1"/>
        <v>115090481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81</v>
      </c>
    </row>
    <row r="12" spans="1:8" ht="15">
      <c r="A12" s="92" t="str">
        <f t="shared" si="0"/>
        <v>БЪЛГАРСКИ ТРАНСПОРТЕН ХОЛДИНГ АД</v>
      </c>
      <c r="B12" s="92" t="str">
        <f t="shared" si="1"/>
        <v>115090481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БЪЛГАРСКИ ТРАНСПОРТЕН ХОЛДИНГ АД</v>
      </c>
      <c r="B13" s="92" t="str">
        <f t="shared" si="1"/>
        <v>115090481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БЪЛГАРСКИ ТРАНСПОРТЕН ХОЛДИНГ АД</v>
      </c>
      <c r="B14" s="92" t="str">
        <f t="shared" si="1"/>
        <v>115090481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БЪЛГАРСКИ ТРАНСПОРТЕН ХОЛДИНГ АД</v>
      </c>
      <c r="B15" s="92" t="str">
        <f t="shared" si="1"/>
        <v>115090481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БЪЛГАРСКИ ТРАНСПОРТЕН ХОЛДИНГ АД</v>
      </c>
      <c r="B16" s="92" t="str">
        <f t="shared" si="1"/>
        <v>115090481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БЪЛГАРСКИ ТРАНСПОРТЕН ХОЛДИНГ АД</v>
      </c>
      <c r="B17" s="92" t="str">
        <f t="shared" si="1"/>
        <v>115090481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БЪЛГАРСКИ ТРАНСПОРТЕН ХОЛДИНГ АД</v>
      </c>
      <c r="B18" s="92" t="str">
        <f t="shared" si="1"/>
        <v>115090481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БЪЛГАРСКИ ТРАНСПОРТЕН ХОЛДИНГ АД</v>
      </c>
      <c r="B19" s="92" t="str">
        <f t="shared" si="1"/>
        <v>115090481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БЪЛГАРСКИ ТРАНСПОРТЕН ХОЛДИНГ АД</v>
      </c>
      <c r="B20" s="92" t="str">
        <f t="shared" si="1"/>
        <v>115090481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БЪЛГАРСКИ ТРАНСПОРТЕН ХОЛДИНГ АД</v>
      </c>
      <c r="B21" s="92" t="str">
        <f t="shared" si="1"/>
        <v>115090481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БЪЛГАРСКИ ТРАНСПОРТЕН ХОЛДИНГ АД</v>
      </c>
      <c r="B22" s="92" t="str">
        <f t="shared" si="1"/>
        <v>115090481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791</v>
      </c>
    </row>
    <row r="23" spans="1:8" ht="15">
      <c r="A23" s="92" t="str">
        <f t="shared" si="0"/>
        <v>БЪЛГАРСКИ ТРАНСПОРТЕН ХОЛДИНГ АД</v>
      </c>
      <c r="B23" s="92" t="str">
        <f t="shared" si="1"/>
        <v>115090481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747</v>
      </c>
    </row>
    <row r="24" spans="1:8" ht="15">
      <c r="A24" s="92" t="str">
        <f t="shared" si="0"/>
        <v>БЪЛГАРСКИ ТРАНСПОРТЕН ХОЛДИНГ АД</v>
      </c>
      <c r="B24" s="92" t="str">
        <f t="shared" si="1"/>
        <v>115090481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БЪЛГАРСКИ ТРАНСПОРТЕН ХОЛДИНГ АД</v>
      </c>
      <c r="B25" s="92" t="str">
        <f t="shared" si="1"/>
        <v>115090481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БЪЛГАРСКИ ТРАНСПОРТЕН ХОЛДИНГ АД</v>
      </c>
      <c r="B26" s="92" t="str">
        <f t="shared" si="1"/>
        <v>115090481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44</v>
      </c>
    </row>
    <row r="27" spans="1:8" ht="15">
      <c r="A27" s="92" t="str">
        <f t="shared" si="0"/>
        <v>БЪЛГАРСКИ ТРАНСПОРТЕН ХОЛДИНГ АД</v>
      </c>
      <c r="B27" s="92" t="str">
        <f t="shared" si="1"/>
        <v>115090481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БЪЛГАРСКИ ТРАНСПОРТЕН ХОЛДИНГ АД</v>
      </c>
      <c r="B28" s="92" t="str">
        <f t="shared" si="1"/>
        <v>115090481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БЪЛГАРСКИ ТРАНСПОРТЕН ХОЛДИНГ АД</v>
      </c>
      <c r="B29" s="92" t="str">
        <f t="shared" si="1"/>
        <v>115090481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БЪЛГАРСКИ ТРАНСПОРТЕН ХОЛДИНГ АД</v>
      </c>
      <c r="B30" s="92" t="str">
        <f t="shared" si="1"/>
        <v>115090481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БЪЛГАРСКИ ТРАНСПОРТЕН ХОЛДИНГ АД</v>
      </c>
      <c r="B31" s="92" t="str">
        <f t="shared" si="1"/>
        <v>115090481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БЪЛГАРСКИ ТРАНСПОРТЕН ХОЛДИНГ АД</v>
      </c>
      <c r="B32" s="92" t="str">
        <f t="shared" si="1"/>
        <v>115090481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БЪЛГАРСКИ ТРАНСПОРТЕН ХОЛДИНГ АД</v>
      </c>
      <c r="B33" s="92" t="str">
        <f t="shared" si="1"/>
        <v>115090481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791</v>
      </c>
    </row>
    <row r="34" spans="1:8" ht="15">
      <c r="A34" s="92" t="str">
        <f t="shared" si="0"/>
        <v>БЪЛГАРСКИ ТРАНСПОРТЕН ХОЛДИНГ АД</v>
      </c>
      <c r="B34" s="92" t="str">
        <f t="shared" si="1"/>
        <v>115090481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1578</v>
      </c>
    </row>
    <row r="35" spans="1:8" ht="15">
      <c r="A35" s="92" t="str">
        <f aca="true" t="shared" si="3" ref="A35:A66">pdeName</f>
        <v>БЪЛГАРСКИ ТРАНСПОРТЕН ХОЛДИНГ АД</v>
      </c>
      <c r="B35" s="92" t="str">
        <f aca="true" t="shared" si="4" ref="B35:B66">pdeBulstat</f>
        <v>115090481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БЪЛГАРСКИ ТРАНСПОРТЕН ХОЛДИНГ АД</v>
      </c>
      <c r="B36" s="92" t="str">
        <f t="shared" si="4"/>
        <v>115090481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БЪЛГАРСКИ ТРАНСПОРТЕН ХОЛДИНГ АД</v>
      </c>
      <c r="B37" s="92" t="str">
        <f t="shared" si="4"/>
        <v>115090481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БЪЛГАРСКИ ТРАНСПОРТЕН ХОЛДИНГ АД</v>
      </c>
      <c r="B38" s="92" t="str">
        <f t="shared" si="4"/>
        <v>115090481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1578</v>
      </c>
    </row>
    <row r="39" spans="1:8" ht="15">
      <c r="A39" s="92" t="str">
        <f t="shared" si="3"/>
        <v>БЪЛГАРСКИ ТРАНСПОРТЕН ХОЛДИНГ АД</v>
      </c>
      <c r="B39" s="92" t="str">
        <f t="shared" si="4"/>
        <v>115090481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БЪЛГАРСКИ ТРАНСПОРТЕН ХОЛДИНГ АД</v>
      </c>
      <c r="B40" s="92" t="str">
        <f t="shared" si="4"/>
        <v>115090481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БЪЛГАРСКИ ТРАНСПОРТЕН ХОЛДИНГ АД</v>
      </c>
      <c r="B41" s="92" t="str">
        <f t="shared" si="4"/>
        <v>115090481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2450</v>
      </c>
    </row>
    <row r="42" spans="1:8" ht="15">
      <c r="A42" s="92" t="str">
        <f t="shared" si="3"/>
        <v>БЪЛГАРСКИ ТРАНСПОРТЕН ХОЛДИНГ АД</v>
      </c>
      <c r="B42" s="92" t="str">
        <f t="shared" si="4"/>
        <v>115090481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БЪЛГАРСКИ ТРАНСПОРТЕН ХОЛДИНГ АД</v>
      </c>
      <c r="B43" s="92" t="str">
        <f t="shared" si="4"/>
        <v>115090481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БЪЛГАРСКИ ТРАНСПОРТЕН ХОЛДИНГ АД</v>
      </c>
      <c r="B44" s="92" t="str">
        <f t="shared" si="4"/>
        <v>115090481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БЪЛГАРСКИ ТРАНСПОРТЕН ХОЛДИНГ АД</v>
      </c>
      <c r="B45" s="92" t="str">
        <f t="shared" si="4"/>
        <v>115090481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БЪЛГАРСКИ ТРАНСПОРТЕН ХОЛДИНГ АД</v>
      </c>
      <c r="B46" s="92" t="str">
        <f t="shared" si="4"/>
        <v>115090481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БЪЛГАРСКИ ТРАНСПОРТЕН ХОЛДИНГ АД</v>
      </c>
      <c r="B47" s="92" t="str">
        <f t="shared" si="4"/>
        <v>115090481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БЪЛГАРСКИ ТРАНСПОРТЕН ХОЛДИНГ АД</v>
      </c>
      <c r="B48" s="92" t="str">
        <f t="shared" si="4"/>
        <v>115090481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БЪЛГАРСКИ ТРАНСПОРТЕН ХОЛДИНГ АД</v>
      </c>
      <c r="B49" s="92" t="str">
        <f t="shared" si="4"/>
        <v>115090481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479</v>
      </c>
    </row>
    <row r="50" spans="1:8" ht="15">
      <c r="A50" s="92" t="str">
        <f t="shared" si="3"/>
        <v>БЪЛГАРСКИ ТРАНСПОРТЕН ХОЛДИНГ АД</v>
      </c>
      <c r="B50" s="92" t="str">
        <f t="shared" si="4"/>
        <v>115090481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">
      <c r="A51" s="92" t="str">
        <f t="shared" si="3"/>
        <v>БЪЛГАРСКИ ТРАНСПОРТЕН ХОЛДИНГ АД</v>
      </c>
      <c r="B51" s="92" t="str">
        <f t="shared" si="4"/>
        <v>115090481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БЪЛГАРСКИ ТРАНСПОРТЕН ХОЛДИНГ АД</v>
      </c>
      <c r="B52" s="92" t="str">
        <f t="shared" si="4"/>
        <v>115090481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БЪЛГАРСКИ ТРАНСПОРТЕН ХОЛДИНГ АД</v>
      </c>
      <c r="B53" s="92" t="str">
        <f t="shared" si="4"/>
        <v>115090481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БЪЛГАРСКИ ТРАНСПОРТЕН ХОЛДИНГ АД</v>
      </c>
      <c r="B54" s="92" t="str">
        <f t="shared" si="4"/>
        <v>115090481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БЪЛГАРСКИ ТРАНСПОРТЕН ХОЛДИНГ АД</v>
      </c>
      <c r="B55" s="92" t="str">
        <f t="shared" si="4"/>
        <v>115090481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БЪЛГАРСКИ ТРАНСПОРТЕН ХОЛДИНГ АД</v>
      </c>
      <c r="B56" s="92" t="str">
        <f t="shared" si="4"/>
        <v>115090481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23</v>
      </c>
    </row>
    <row r="57" spans="1:8" ht="15">
      <c r="A57" s="92" t="str">
        <f t="shared" si="3"/>
        <v>БЪЛГАРСКИ ТРАНСПОРТЕН ХОЛДИНГ АД</v>
      </c>
      <c r="B57" s="92" t="str">
        <f t="shared" si="4"/>
        <v>115090481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504</v>
      </c>
    </row>
    <row r="58" spans="1:8" ht="15">
      <c r="A58" s="92" t="str">
        <f t="shared" si="3"/>
        <v>БЪЛГАРСКИ ТРАНСПОРТЕН ХОЛДИНГ АД</v>
      </c>
      <c r="B58" s="92" t="str">
        <f t="shared" si="4"/>
        <v>115090481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БЪЛГАРСКИ ТРАНСПОРТЕН ХОЛДИНГ АД</v>
      </c>
      <c r="B59" s="92" t="str">
        <f t="shared" si="4"/>
        <v>115090481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БЪЛГАРСКИ ТРАНСПОРТЕН ХОЛДИНГ АД</v>
      </c>
      <c r="B60" s="92" t="str">
        <f t="shared" si="4"/>
        <v>115090481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БЪЛГАРСКИ ТРАНСПОРТЕН ХОЛДИНГ АД</v>
      </c>
      <c r="B61" s="92" t="str">
        <f t="shared" si="4"/>
        <v>115090481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БЪЛГАРСКИ ТРАНСПОРТЕН ХОЛДИНГ АД</v>
      </c>
      <c r="B62" s="92" t="str">
        <f t="shared" si="4"/>
        <v>115090481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БЪЛГАРСКИ ТРАНСПОРТЕН ХОЛДИНГ АД</v>
      </c>
      <c r="B63" s="92" t="str">
        <f t="shared" si="4"/>
        <v>115090481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БЪЛГАРСКИ ТРАНСПОРТЕН ХОЛДИНГ АД</v>
      </c>
      <c r="B64" s="92" t="str">
        <f t="shared" si="4"/>
        <v>115090481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БЪЛГАРСКИ ТРАНСПОРТЕН ХОЛДИНГ АД</v>
      </c>
      <c r="B65" s="92" t="str">
        <f t="shared" si="4"/>
        <v>115090481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">
      <c r="A66" s="92" t="str">
        <f t="shared" si="3"/>
        <v>БЪЛГАРСКИ ТРАНСПОРТЕН ХОЛДИНГ АД</v>
      </c>
      <c r="B66" s="92" t="str">
        <f t="shared" si="4"/>
        <v>115090481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975</v>
      </c>
    </row>
    <row r="67" spans="1:8" ht="15">
      <c r="A67" s="92" t="str">
        <f aca="true" t="shared" si="6" ref="A67:A98">pdeName</f>
        <v>БЪЛГАРСКИ ТРАНСПОРТЕН ХОЛДИНГ АД</v>
      </c>
      <c r="B67" s="92" t="str">
        <f aca="true" t="shared" si="7" ref="B67:B98">pdeBulstat</f>
        <v>115090481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БЪЛГАРСКИ ТРАНСПОРТЕН ХОЛДИНГ АД</v>
      </c>
      <c r="B68" s="92" t="str">
        <f t="shared" si="7"/>
        <v>115090481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БЪЛГАРСКИ ТРАНСПОРТЕН ХОЛДИНГ АД</v>
      </c>
      <c r="B69" s="92" t="str">
        <f t="shared" si="7"/>
        <v>115090481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978</v>
      </c>
    </row>
    <row r="70" spans="1:8" ht="15">
      <c r="A70" s="92" t="str">
        <f t="shared" si="6"/>
        <v>БЪЛГАРСКИ ТРАНСПОРТЕН ХОЛДИНГ АД</v>
      </c>
      <c r="B70" s="92" t="str">
        <f t="shared" si="7"/>
        <v>115090481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">
      <c r="A71" s="92" t="str">
        <f t="shared" si="6"/>
        <v>БЪЛГАРСКИ ТРАНСПОРТЕН ХОЛДИНГ АД</v>
      </c>
      <c r="B71" s="92" t="str">
        <f t="shared" si="7"/>
        <v>115090481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1483</v>
      </c>
    </row>
    <row r="72" spans="1:8" ht="15">
      <c r="A72" s="92" t="str">
        <f t="shared" si="6"/>
        <v>БЪЛГАРСКИ ТРАНСПОРТЕН ХОЛДИНГ АД</v>
      </c>
      <c r="B72" s="92" t="str">
        <f t="shared" si="7"/>
        <v>115090481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3933</v>
      </c>
    </row>
    <row r="73" spans="1:8" ht="15">
      <c r="A73" s="92" t="str">
        <f t="shared" si="6"/>
        <v>БЪЛГАРСКИ ТРАНСПОРТЕН ХОЛДИНГ АД</v>
      </c>
      <c r="B73" s="92" t="str">
        <f t="shared" si="7"/>
        <v>115090481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329</v>
      </c>
    </row>
    <row r="74" spans="1:8" ht="15">
      <c r="A74" s="92" t="str">
        <f t="shared" si="6"/>
        <v>БЪЛГАРСКИ ТРАНСПОРТЕН ХОЛДИНГ АД</v>
      </c>
      <c r="B74" s="92" t="str">
        <f t="shared" si="7"/>
        <v>115090481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БЪЛГАРСКИ ТРАНСПОРТЕН ХОЛДИНГ АД</v>
      </c>
      <c r="B75" s="92" t="str">
        <f t="shared" si="7"/>
        <v>115090481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БЪЛГАРСКИ ТРАНСПОРТЕН ХОЛДИНГ АД</v>
      </c>
      <c r="B76" s="92" t="str">
        <f t="shared" si="7"/>
        <v>115090481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БЪЛГАРСКИ ТРАНСПОРТЕН ХОЛДИНГ АД</v>
      </c>
      <c r="B77" s="92" t="str">
        <f t="shared" si="7"/>
        <v>115090481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БЪЛГАРСКИ ТРАНСПОРТЕН ХОЛДИНГ АД</v>
      </c>
      <c r="B78" s="92" t="str">
        <f t="shared" si="7"/>
        <v>115090481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БЪЛГАРСКИ ТРАНСПОРТЕН ХОЛДИНГ АД</v>
      </c>
      <c r="B79" s="92" t="str">
        <f t="shared" si="7"/>
        <v>115090481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329</v>
      </c>
    </row>
    <row r="80" spans="1:8" ht="15">
      <c r="A80" s="92" t="str">
        <f t="shared" si="6"/>
        <v>БЪЛГАРСКИ ТРАНСПОРТЕН ХОЛДИНГ АД</v>
      </c>
      <c r="B80" s="92" t="str">
        <f t="shared" si="7"/>
        <v>115090481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БЪЛГАРСКИ ТРАНСПОРТЕН ХОЛДИНГ АД</v>
      </c>
      <c r="B81" s="92" t="str">
        <f t="shared" si="7"/>
        <v>115090481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</v>
      </c>
    </row>
    <row r="82" spans="1:8" ht="15">
      <c r="A82" s="92" t="str">
        <f t="shared" si="6"/>
        <v>БЪЛГАРСКИ ТРАНСПОРТЕН ХОЛДИНГ АД</v>
      </c>
      <c r="B82" s="92" t="str">
        <f t="shared" si="7"/>
        <v>115090481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1663</v>
      </c>
    </row>
    <row r="83" spans="1:8" ht="15">
      <c r="A83" s="92" t="str">
        <f t="shared" si="6"/>
        <v>БЪЛГАРСКИ ТРАНСПОРТЕН ХОЛДИНГ АД</v>
      </c>
      <c r="B83" s="92" t="str">
        <f t="shared" si="7"/>
        <v>115090481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183</v>
      </c>
    </row>
    <row r="84" spans="1:8" ht="15">
      <c r="A84" s="92" t="str">
        <f t="shared" si="6"/>
        <v>БЪЛГАРСКИ ТРАНСПОРТЕН ХОЛДИНГ АД</v>
      </c>
      <c r="B84" s="92" t="str">
        <f t="shared" si="7"/>
        <v>115090481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БЪЛГАРСКИ ТРАНСПОРТЕН ХОЛДИНГ АД</v>
      </c>
      <c r="B85" s="92" t="str">
        <f t="shared" si="7"/>
        <v>115090481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1480</v>
      </c>
    </row>
    <row r="86" spans="1:8" ht="15">
      <c r="A86" s="92" t="str">
        <f t="shared" si="6"/>
        <v>БЪЛГАРСКИ ТРАНСПОРТЕН ХОЛДИНГ АД</v>
      </c>
      <c r="B86" s="92" t="str">
        <f t="shared" si="7"/>
        <v>115090481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1671</v>
      </c>
    </row>
    <row r="87" spans="1:8" ht="15">
      <c r="A87" s="92" t="str">
        <f t="shared" si="6"/>
        <v>БЪЛГАРСКИ ТРАНСПОРТЕН ХОЛДИНГ АД</v>
      </c>
      <c r="B87" s="92" t="str">
        <f t="shared" si="7"/>
        <v>115090481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">
      <c r="A88" s="92" t="str">
        <f t="shared" si="6"/>
        <v>БЪЛГАРСКИ ТРАНСПОРТЕН ХОЛДИНГ АД</v>
      </c>
      <c r="B88" s="92" t="str">
        <f t="shared" si="7"/>
        <v>115090481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БЪЛГАРСКИ ТРАНСПОРТЕН ХОЛДИНГ АД</v>
      </c>
      <c r="B89" s="92" t="str">
        <f t="shared" si="7"/>
        <v>115090481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БЪЛГАРСКИ ТРАНСПОРТЕН ХОЛДИНГ АД</v>
      </c>
      <c r="B90" s="92" t="str">
        <f t="shared" si="7"/>
        <v>115090481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БЪЛГАРСКИ ТРАНСПОРТЕН ХОЛДИНГ АД</v>
      </c>
      <c r="B91" s="92" t="str">
        <f t="shared" si="7"/>
        <v>115090481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808</v>
      </c>
    </row>
    <row r="92" spans="1:8" ht="15">
      <c r="A92" s="92" t="str">
        <f t="shared" si="6"/>
        <v>БЪЛГАРСКИ ТРАНСПОРТЕН ХОЛДИНГ АД</v>
      </c>
      <c r="B92" s="92" t="str">
        <f t="shared" si="7"/>
        <v>115090481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БЪЛГАРСКИ ТРАНСПОРТЕН ХОЛДИНГ АД</v>
      </c>
      <c r="B93" s="92" t="str">
        <f t="shared" si="7"/>
        <v>115090481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808</v>
      </c>
    </row>
    <row r="94" spans="1:8" ht="15">
      <c r="A94" s="92" t="str">
        <f t="shared" si="6"/>
        <v>БЪЛГАРСКИ ТРАНСПОРТЕН ХОЛДИНГ АД</v>
      </c>
      <c r="B94" s="92" t="str">
        <f t="shared" si="7"/>
        <v>115090481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2808</v>
      </c>
    </row>
    <row r="95" spans="1:8" ht="15">
      <c r="A95" s="92" t="str">
        <f t="shared" si="6"/>
        <v>БЪЛГАРСКИ ТРАНСПОРТЕН ХОЛДИНГ АД</v>
      </c>
      <c r="B95" s="92" t="str">
        <f t="shared" si="7"/>
        <v>115090481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БЪЛГАРСКИ ТРАНСПОРТЕН ХОЛДИНГ АД</v>
      </c>
      <c r="B96" s="92" t="str">
        <f t="shared" si="7"/>
        <v>115090481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950</v>
      </c>
    </row>
    <row r="97" spans="1:8" ht="15">
      <c r="A97" s="92" t="str">
        <f t="shared" si="6"/>
        <v>БЪЛГАРСКИ ТРАНСПОРТЕН ХОЛДИНГ АД</v>
      </c>
      <c r="B97" s="92" t="str">
        <f t="shared" si="7"/>
        <v>115090481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БЪЛГАРСКИ ТРАНСПОРТЕН ХОЛДИНГ АД</v>
      </c>
      <c r="B98" s="92" t="str">
        <f t="shared" si="7"/>
        <v>115090481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БЪЛГАРСКИ ТРАНСПОРТЕН ХОЛДИНГ АД</v>
      </c>
      <c r="B99" s="92" t="str">
        <f aca="true" t="shared" si="10" ref="B99:B125">pdeBulstat</f>
        <v>115090481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БЪЛГАРСКИ ТРАНСПОРТЕН ХОЛДИНГ АД</v>
      </c>
      <c r="B100" s="92" t="str">
        <f t="shared" si="10"/>
        <v>115090481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БЪЛГАРСКИ ТРАНСПОРТЕН ХОЛДИНГ АД</v>
      </c>
      <c r="B101" s="92" t="str">
        <f t="shared" si="10"/>
        <v>115090481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33</v>
      </c>
    </row>
    <row r="102" spans="1:8" ht="15">
      <c r="A102" s="92" t="str">
        <f t="shared" si="9"/>
        <v>БЪЛГАРСКИ ТРАНСПОРТЕН ХОЛДИНГ АД</v>
      </c>
      <c r="B102" s="92" t="str">
        <f t="shared" si="10"/>
        <v>115090481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983</v>
      </c>
    </row>
    <row r="103" spans="1:8" ht="15">
      <c r="A103" s="92" t="str">
        <f t="shared" si="9"/>
        <v>БЪЛГАРСКИ ТРАНСПОРТЕН ХОЛДИНГ АД</v>
      </c>
      <c r="B103" s="92" t="str">
        <f t="shared" si="10"/>
        <v>115090481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БЪЛГАРСКИ ТРАНСПОРТЕН ХОЛДИНГ АД</v>
      </c>
      <c r="B104" s="92" t="str">
        <f t="shared" si="10"/>
        <v>115090481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БЪЛГАРСКИ ТРАНСПОРТЕН ХОЛДИНГ АД</v>
      </c>
      <c r="B105" s="92" t="str">
        <f t="shared" si="10"/>
        <v>115090481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БЪЛГАРСКИ ТРАНСПОРТЕН ХОЛДИНГ АД</v>
      </c>
      <c r="B106" s="92" t="str">
        <f t="shared" si="10"/>
        <v>115090481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БЪЛГАРСКИ ТРАНСПОРТЕН ХОЛДИНГ АД</v>
      </c>
      <c r="B107" s="92" t="str">
        <f t="shared" si="10"/>
        <v>115090481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983</v>
      </c>
    </row>
    <row r="108" spans="1:8" ht="15">
      <c r="A108" s="92" t="str">
        <f t="shared" si="9"/>
        <v>БЪЛГАРСКИ ТРАНСПОРТЕН ХОЛДИНГ АД</v>
      </c>
      <c r="B108" s="92" t="str">
        <f t="shared" si="10"/>
        <v>115090481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БЪЛГАРСКИ ТРАНСПОРТЕН ХОЛДИНГ АД</v>
      </c>
      <c r="B109" s="92" t="str">
        <f t="shared" si="10"/>
        <v>115090481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БЪЛГАРСКИ ТРАНСПОРТЕН ХОЛДИНГ АД</v>
      </c>
      <c r="B110" s="92" t="str">
        <f t="shared" si="10"/>
        <v>115090481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106</v>
      </c>
    </row>
    <row r="111" spans="1:8" ht="15">
      <c r="A111" s="92" t="str">
        <f t="shared" si="9"/>
        <v>БЪЛГАРСКИ ТРАНСПОРТЕН ХОЛДИНГ АД</v>
      </c>
      <c r="B111" s="92" t="str">
        <f t="shared" si="10"/>
        <v>115090481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БЪЛГАРСКИ ТРАНСПОРТЕН ХОЛДИНГ АД</v>
      </c>
      <c r="B112" s="92" t="str">
        <f t="shared" si="10"/>
        <v>115090481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БЪЛГАРСКИ ТРАНСПОРТЕН ХОЛДИНГ АД</v>
      </c>
      <c r="B113" s="92" t="str">
        <f t="shared" si="10"/>
        <v>115090481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">
      <c r="A114" s="92" t="str">
        <f t="shared" si="9"/>
        <v>БЪЛГАРСКИ ТРАНСПОРТЕН ХОЛДИНГ АД</v>
      </c>
      <c r="B114" s="92" t="str">
        <f t="shared" si="10"/>
        <v>115090481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БЪЛГАРСКИ ТРАНСПОРТЕН ХОЛДИНГ АД</v>
      </c>
      <c r="B115" s="92" t="str">
        <f t="shared" si="10"/>
        <v>115090481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47</v>
      </c>
    </row>
    <row r="116" spans="1:8" ht="15">
      <c r="A116" s="92" t="str">
        <f t="shared" si="9"/>
        <v>БЪЛГАРСКИ ТРАНСПОРТЕН ХОЛДИНГ АД</v>
      </c>
      <c r="B116" s="92" t="str">
        <f t="shared" si="10"/>
        <v>115090481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">
      <c r="A117" s="92" t="str">
        <f t="shared" si="9"/>
        <v>БЪЛГАРСКИ ТРАНСПОРТЕН ХОЛДИНГ АД</v>
      </c>
      <c r="B117" s="92" t="str">
        <f t="shared" si="10"/>
        <v>115090481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46</v>
      </c>
    </row>
    <row r="118" spans="1:8" ht="15">
      <c r="A118" s="92" t="str">
        <f t="shared" si="9"/>
        <v>БЪЛГАРСКИ ТРАНСПОРТЕН ХОЛДИНГ АД</v>
      </c>
      <c r="B118" s="92" t="str">
        <f t="shared" si="10"/>
        <v>115090481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36</v>
      </c>
    </row>
    <row r="119" spans="1:8" ht="15">
      <c r="A119" s="92" t="str">
        <f t="shared" si="9"/>
        <v>БЪЛГАРСКИ ТРАНСПОРТЕН ХОЛДИНГ АД</v>
      </c>
      <c r="B119" s="92" t="str">
        <f t="shared" si="10"/>
        <v>115090481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БЪЛГАРСКИ ТРАНСПОРТЕН ХОЛДИНГ АД</v>
      </c>
      <c r="B120" s="92" t="str">
        <f t="shared" si="10"/>
        <v>115090481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142</v>
      </c>
    </row>
    <row r="121" spans="1:8" ht="15">
      <c r="A121" s="92" t="str">
        <f t="shared" si="9"/>
        <v>БЪЛГАРСКИ ТРАНСПОРТЕН ХОЛДИНГ АД</v>
      </c>
      <c r="B121" s="92" t="str">
        <f t="shared" si="10"/>
        <v>115090481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БЪЛГАРСКИ ТРАНСПОРТЕН ХОЛДИНГ АД</v>
      </c>
      <c r="B122" s="92" t="str">
        <f t="shared" si="10"/>
        <v>115090481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БЪЛГАРСКИ ТРАНСПОРТЕН ХОЛДИНГ АД</v>
      </c>
      <c r="B123" s="92" t="str">
        <f t="shared" si="10"/>
        <v>115090481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БЪЛГАРСКИ ТРАНСПОРТЕН ХОЛДИНГ АД</v>
      </c>
      <c r="B124" s="92" t="str">
        <f t="shared" si="10"/>
        <v>115090481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142</v>
      </c>
    </row>
    <row r="125" spans="1:8" ht="15">
      <c r="A125" s="92" t="str">
        <f t="shared" si="9"/>
        <v>БЪЛГАРСКИ ТРАНСПОРТЕН ХОЛДИНГ АД</v>
      </c>
      <c r="B125" s="92" t="str">
        <f t="shared" si="10"/>
        <v>115090481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3933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БЪЛГАРСКИ ТРАНСПОРТЕН ХОЛДИНГ АД</v>
      </c>
      <c r="B127" s="92" t="str">
        <f aca="true" t="shared" si="13" ref="B127:B158">pdeBulstat</f>
        <v>115090481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54</v>
      </c>
    </row>
    <row r="128" spans="1:8" ht="15">
      <c r="A128" s="92" t="str">
        <f t="shared" si="12"/>
        <v>БЪЛГАРСКИ ТРАНСПОРТЕН ХОЛДИНГ АД</v>
      </c>
      <c r="B128" s="92" t="str">
        <f t="shared" si="13"/>
        <v>115090481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244</v>
      </c>
    </row>
    <row r="129" spans="1:8" ht="15">
      <c r="A129" s="92" t="str">
        <f t="shared" si="12"/>
        <v>БЪЛГАРСКИ ТРАНСПОРТЕН ХОЛДИНГ АД</v>
      </c>
      <c r="B129" s="92" t="str">
        <f t="shared" si="13"/>
        <v>115090481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16</v>
      </c>
    </row>
    <row r="130" spans="1:8" ht="15">
      <c r="A130" s="92" t="str">
        <f t="shared" si="12"/>
        <v>БЪЛГАРСКИ ТРАНСПОРТЕН ХОЛДИНГ АД</v>
      </c>
      <c r="B130" s="92" t="str">
        <f t="shared" si="13"/>
        <v>115090481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656</v>
      </c>
    </row>
    <row r="131" spans="1:8" ht="15">
      <c r="A131" s="92" t="str">
        <f t="shared" si="12"/>
        <v>БЪЛГАРСКИ ТРАНСПОРТЕН ХОЛДИНГ АД</v>
      </c>
      <c r="B131" s="92" t="str">
        <f t="shared" si="13"/>
        <v>115090481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55</v>
      </c>
    </row>
    <row r="132" spans="1:8" ht="15">
      <c r="A132" s="92" t="str">
        <f t="shared" si="12"/>
        <v>БЪЛГАРСКИ ТРАНСПОРТЕН ХОЛДИНГ АД</v>
      </c>
      <c r="B132" s="92" t="str">
        <f t="shared" si="13"/>
        <v>115090481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БЪЛГАРСКИ ТРАНСПОРТЕН ХОЛДИНГ АД</v>
      </c>
      <c r="B133" s="92" t="str">
        <f t="shared" si="13"/>
        <v>115090481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БЪЛГАРСКИ ТРАНСПОРТЕН ХОЛДИНГ АД</v>
      </c>
      <c r="B134" s="92" t="str">
        <f t="shared" si="13"/>
        <v>115090481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">
      <c r="A135" s="92" t="str">
        <f t="shared" si="12"/>
        <v>БЪЛГАРСКИ ТРАНСПОРТЕН ХОЛДИНГ АД</v>
      </c>
      <c r="B135" s="92" t="str">
        <f t="shared" si="13"/>
        <v>115090481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БЪЛГАРСКИ ТРАНСПОРТЕН ХОЛДИНГ АД</v>
      </c>
      <c r="B136" s="92" t="str">
        <f t="shared" si="13"/>
        <v>115090481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БЪЛГАРСКИ ТРАНСПОРТЕН ХОЛДИНГ АД</v>
      </c>
      <c r="B137" s="92" t="str">
        <f t="shared" si="13"/>
        <v>115090481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1036</v>
      </c>
    </row>
    <row r="138" spans="1:8" ht="15">
      <c r="A138" s="92" t="str">
        <f t="shared" si="12"/>
        <v>БЪЛГАРСКИ ТРАНСПОРТЕН ХОЛДИНГ АД</v>
      </c>
      <c r="B138" s="92" t="str">
        <f t="shared" si="13"/>
        <v>115090481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">
      <c r="A139" s="92" t="str">
        <f t="shared" si="12"/>
        <v>БЪЛГАРСКИ ТРАНСПОРТЕН ХОЛДИНГ АД</v>
      </c>
      <c r="B139" s="92" t="str">
        <f t="shared" si="13"/>
        <v>115090481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32</v>
      </c>
    </row>
    <row r="140" spans="1:8" ht="15">
      <c r="A140" s="92" t="str">
        <f t="shared" si="12"/>
        <v>БЪЛГАРСКИ ТРАНСПОРТЕН ХОЛДИНГ АД</v>
      </c>
      <c r="B140" s="92" t="str">
        <f t="shared" si="13"/>
        <v>115090481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БЪЛГАРСКИ ТРАНСПОРТЕН ХОЛДИНГ АД</v>
      </c>
      <c r="B141" s="92" t="str">
        <f t="shared" si="13"/>
        <v>115090481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БЪЛГАРСКИ ТРАНСПОРТЕН ХОЛДИНГ АД</v>
      </c>
      <c r="B142" s="92" t="str">
        <f t="shared" si="13"/>
        <v>115090481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35</v>
      </c>
    </row>
    <row r="143" spans="1:8" ht="15">
      <c r="A143" s="92" t="str">
        <f t="shared" si="12"/>
        <v>БЪЛГАРСКИ ТРАНСПОРТЕН ХОЛДИНГ АД</v>
      </c>
      <c r="B143" s="92" t="str">
        <f t="shared" si="13"/>
        <v>115090481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1071</v>
      </c>
    </row>
    <row r="144" spans="1:8" ht="15">
      <c r="A144" s="92" t="str">
        <f t="shared" si="12"/>
        <v>БЪЛГАРСКИ ТРАНСПОРТЕН ХОЛДИНГ АД</v>
      </c>
      <c r="B144" s="92" t="str">
        <f t="shared" si="13"/>
        <v>115090481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898</v>
      </c>
    </row>
    <row r="145" spans="1:8" ht="15">
      <c r="A145" s="92" t="str">
        <f t="shared" si="12"/>
        <v>БЪЛГАРСКИ ТРАНСПОРТЕН ХОЛДИНГ АД</v>
      </c>
      <c r="B145" s="92" t="str">
        <f t="shared" si="13"/>
        <v>115090481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БЪЛГАРСКИ ТРАНСПОРТЕН ХОЛДИНГ АД</v>
      </c>
      <c r="B146" s="92" t="str">
        <f t="shared" si="13"/>
        <v>115090481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БЪЛГАРСКИ ТРАНСПОРТЕН ХОЛДИНГ АД</v>
      </c>
      <c r="B147" s="92" t="str">
        <f t="shared" si="13"/>
        <v>115090481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1071</v>
      </c>
    </row>
    <row r="148" spans="1:8" ht="15">
      <c r="A148" s="92" t="str">
        <f t="shared" si="12"/>
        <v>БЪЛГАРСКИ ТРАНСПОРТЕН ХОЛДИНГ АД</v>
      </c>
      <c r="B148" s="92" t="str">
        <f t="shared" si="13"/>
        <v>115090481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898</v>
      </c>
    </row>
    <row r="149" spans="1:8" ht="15">
      <c r="A149" s="92" t="str">
        <f t="shared" si="12"/>
        <v>БЪЛГАРСКИ ТРАНСПОРТЕН ХОЛДИНГ АД</v>
      </c>
      <c r="B149" s="92" t="str">
        <f t="shared" si="13"/>
        <v>115090481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90</v>
      </c>
    </row>
    <row r="150" spans="1:8" ht="15">
      <c r="A150" s="92" t="str">
        <f t="shared" si="12"/>
        <v>БЪЛГАРСКИ ТРАНСПОРТЕН ХОЛДИНГ АД</v>
      </c>
      <c r="B150" s="92" t="str">
        <f t="shared" si="13"/>
        <v>115090481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90</v>
      </c>
    </row>
    <row r="151" spans="1:8" ht="15">
      <c r="A151" s="92" t="str">
        <f t="shared" si="12"/>
        <v>БЪЛГАРСКИ ТРАНСПОРТЕН ХОЛДИНГ АД</v>
      </c>
      <c r="B151" s="92" t="str">
        <f t="shared" si="13"/>
        <v>115090481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БЪЛГАРСКИ ТРАНСПОРТЕН ХОЛДИНГ АД</v>
      </c>
      <c r="B152" s="92" t="str">
        <f t="shared" si="13"/>
        <v>115090481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БЪЛГАРСКИ ТРАНСПОРТЕН ХОЛДИНГ АД</v>
      </c>
      <c r="B153" s="92" t="str">
        <f t="shared" si="13"/>
        <v>115090481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808</v>
      </c>
    </row>
    <row r="154" spans="1:8" ht="15">
      <c r="A154" s="92" t="str">
        <f t="shared" si="12"/>
        <v>БЪЛГАРСКИ ТРАНСПОРТЕН ХОЛДИНГ АД</v>
      </c>
      <c r="B154" s="92" t="str">
        <f t="shared" si="13"/>
        <v>115090481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БЪЛГАРСКИ ТРАНСПОРТЕН ХОЛДИНГ АД</v>
      </c>
      <c r="B155" s="92" t="str">
        <f t="shared" si="13"/>
        <v>115090481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808</v>
      </c>
    </row>
    <row r="156" spans="1:8" ht="15">
      <c r="A156" s="92" t="str">
        <f t="shared" si="12"/>
        <v>БЪЛГАРСКИ ТРАНСПОРТЕН ХОЛДИНГ АД</v>
      </c>
      <c r="B156" s="92" t="str">
        <f t="shared" si="13"/>
        <v>115090481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1969</v>
      </c>
    </row>
    <row r="157" spans="1:8" ht="15">
      <c r="A157" s="92" t="str">
        <f t="shared" si="12"/>
        <v>БЪЛГАРСКИ ТРАНСПОРТЕН ХОЛДИНГ АД</v>
      </c>
      <c r="B157" s="92" t="str">
        <f t="shared" si="13"/>
        <v>115090481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БЪЛГАРСКИ ТРАНСПОРТЕН ХОЛДИНГ АД</v>
      </c>
      <c r="B158" s="92" t="str">
        <f t="shared" si="13"/>
        <v>115090481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БЪЛГАРСКИ ТРАНСПОРТЕН ХОЛДИНГ АД</v>
      </c>
      <c r="B159" s="92" t="str">
        <f aca="true" t="shared" si="16" ref="B159:B179">pdeBulstat</f>
        <v>115090481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964</v>
      </c>
    </row>
    <row r="160" spans="1:8" ht="15">
      <c r="A160" s="92" t="str">
        <f t="shared" si="15"/>
        <v>БЪЛГАРСКИ ТРАНСПОРТЕН ХОЛДИНГ АД</v>
      </c>
      <c r="B160" s="92" t="str">
        <f t="shared" si="16"/>
        <v>115090481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88</v>
      </c>
    </row>
    <row r="161" spans="1:8" ht="15">
      <c r="A161" s="92" t="str">
        <f t="shared" si="15"/>
        <v>БЪЛГАРСКИ ТРАНСПОРТЕН ХОЛДИНГ АД</v>
      </c>
      <c r="B161" s="92" t="str">
        <f t="shared" si="16"/>
        <v>115090481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1052</v>
      </c>
    </row>
    <row r="162" spans="1:8" ht="15">
      <c r="A162" s="92" t="str">
        <f t="shared" si="15"/>
        <v>БЪЛГАРСКИ ТРАНСПОРТЕН ХОЛДИНГ АД</v>
      </c>
      <c r="B162" s="92" t="str">
        <f t="shared" si="16"/>
        <v>115090481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">
      <c r="A163" s="92" t="str">
        <f t="shared" si="15"/>
        <v>БЪЛГАРСКИ ТРАНСПОРТЕН ХОЛДИНГ АД</v>
      </c>
      <c r="B163" s="92" t="str">
        <f t="shared" si="16"/>
        <v>115090481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">
      <c r="A164" s="92" t="str">
        <f t="shared" si="15"/>
        <v>БЪЛГАРСКИ ТРАНСПОРТЕН ХОЛДИНГ АД</v>
      </c>
      <c r="B164" s="92" t="str">
        <f t="shared" si="16"/>
        <v>115090481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49</v>
      </c>
    </row>
    <row r="165" spans="1:8" ht="15">
      <c r="A165" s="92" t="str">
        <f t="shared" si="15"/>
        <v>БЪЛГАРСКИ ТРАНСПОРТЕН ХОЛДИНГ АД</v>
      </c>
      <c r="B165" s="92" t="str">
        <f t="shared" si="16"/>
        <v>115090481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БЪЛГАРСКИ ТРАНСПОРТЕН ХОЛДИНГ АД</v>
      </c>
      <c r="B166" s="92" t="str">
        <f t="shared" si="16"/>
        <v>115090481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867</v>
      </c>
    </row>
    <row r="167" spans="1:8" ht="15">
      <c r="A167" s="92" t="str">
        <f t="shared" si="15"/>
        <v>БЪЛГАРСКИ ТРАНСПОРТЕН ХОЛДИНГ АД</v>
      </c>
      <c r="B167" s="92" t="str">
        <f t="shared" si="16"/>
        <v>115090481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БЪЛГАРСКИ ТРАНСПОРТЕН ХОЛДИНГ АД</v>
      </c>
      <c r="B168" s="92" t="str">
        <f t="shared" si="16"/>
        <v>115090481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БЪЛГАРСКИ ТРАНСПОРТЕН ХОЛДИНГ АД</v>
      </c>
      <c r="B169" s="92" t="str">
        <f t="shared" si="16"/>
        <v>115090481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916</v>
      </c>
    </row>
    <row r="170" spans="1:8" ht="15">
      <c r="A170" s="92" t="str">
        <f t="shared" si="15"/>
        <v>БЪЛГАРСКИ ТРАНСПОРТЕН ХОЛДИНГ АД</v>
      </c>
      <c r="B170" s="92" t="str">
        <f t="shared" si="16"/>
        <v>115090481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1969</v>
      </c>
    </row>
    <row r="171" spans="1:8" ht="15">
      <c r="A171" s="92" t="str">
        <f t="shared" si="15"/>
        <v>БЪЛГАРСКИ ТРАНСПОРТЕН ХОЛДИНГ АД</v>
      </c>
      <c r="B171" s="92" t="str">
        <f t="shared" si="16"/>
        <v>115090481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БЪЛГАРСКИ ТРАНСПОРТЕН ХОЛДИНГ АД</v>
      </c>
      <c r="B172" s="92" t="str">
        <f t="shared" si="16"/>
        <v>115090481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БЪЛГАРСКИ ТРАНСПОРТЕН ХОЛДИНГ АД</v>
      </c>
      <c r="B173" s="92" t="str">
        <f t="shared" si="16"/>
        <v>115090481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БЪЛГАРСКИ ТРАНСПОРТЕН ХОЛДИНГ АД</v>
      </c>
      <c r="B174" s="92" t="str">
        <f t="shared" si="16"/>
        <v>115090481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1969</v>
      </c>
    </row>
    <row r="175" spans="1:8" ht="15">
      <c r="A175" s="92" t="str">
        <f t="shared" si="15"/>
        <v>БЪЛГАРСКИ ТРАНСПОРТЕН ХОЛДИНГ АД</v>
      </c>
      <c r="B175" s="92" t="str">
        <f t="shared" si="16"/>
        <v>115090481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БЪЛГАРСКИ ТРАНСПОРТЕН ХОЛДИНГ АД</v>
      </c>
      <c r="B176" s="92" t="str">
        <f t="shared" si="16"/>
        <v>115090481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БЪЛГАРСКИ ТРАНСПОРТЕН ХОЛДИНГ АД</v>
      </c>
      <c r="B177" s="92" t="str">
        <f t="shared" si="16"/>
        <v>115090481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БЪЛГАРСКИ ТРАНСПОРТЕН ХОЛДИНГ АД</v>
      </c>
      <c r="B178" s="92" t="str">
        <f t="shared" si="16"/>
        <v>115090481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БЪЛГАРСКИ ТРАНСПОРТЕН ХОЛДИНГ АД</v>
      </c>
      <c r="B179" s="92" t="str">
        <f t="shared" si="16"/>
        <v>115090481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1969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БЪЛГАРСКИ ТРАНСПОРТЕН ХОЛДИНГ АД</v>
      </c>
      <c r="B181" s="92" t="str">
        <f aca="true" t="shared" si="19" ref="B181:B216">pdeBulstat</f>
        <v>115090481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1221</v>
      </c>
    </row>
    <row r="182" spans="1:8" ht="15">
      <c r="A182" s="92" t="str">
        <f t="shared" si="18"/>
        <v>БЪЛГАРСКИ ТРАНСПОРТЕН ХОЛДИНГ АД</v>
      </c>
      <c r="B182" s="92" t="str">
        <f t="shared" si="19"/>
        <v>115090481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-521</v>
      </c>
    </row>
    <row r="183" spans="1:8" ht="15">
      <c r="A183" s="92" t="str">
        <f t="shared" si="18"/>
        <v>БЪЛГАРСКИ ТРАНСПОРТЕН ХОЛДИНГ АД</v>
      </c>
      <c r="B183" s="92" t="str">
        <f t="shared" si="19"/>
        <v>115090481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БЪЛГАРСКИ ТРАНСПОРТЕН ХОЛДИНГ АД</v>
      </c>
      <c r="B184" s="92" t="str">
        <f t="shared" si="19"/>
        <v>115090481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-714</v>
      </c>
    </row>
    <row r="185" spans="1:8" ht="15">
      <c r="A185" s="92" t="str">
        <f t="shared" si="18"/>
        <v>БЪЛГАРСКИ ТРАНСПОРТЕН ХОЛДИНГ АД</v>
      </c>
      <c r="B185" s="92" t="str">
        <f t="shared" si="19"/>
        <v>115090481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">
      <c r="A186" s="92" t="str">
        <f t="shared" si="18"/>
        <v>БЪЛГАРСКИ ТРАНСПОРТЕН ХОЛДИНГ АД</v>
      </c>
      <c r="B186" s="92" t="str">
        <f t="shared" si="19"/>
        <v>115090481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-70</v>
      </c>
    </row>
    <row r="187" spans="1:8" ht="15">
      <c r="A187" s="92" t="str">
        <f t="shared" si="18"/>
        <v>БЪЛГАРСКИ ТРАНСПОРТЕН ХОЛДИНГ АД</v>
      </c>
      <c r="B187" s="92" t="str">
        <f t="shared" si="19"/>
        <v>115090481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БЪЛГАРСКИ ТРАНСПОРТЕН ХОЛДИНГ АД</v>
      </c>
      <c r="B188" s="92" t="str">
        <f t="shared" si="19"/>
        <v>115090481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БЪЛГАРСКИ ТРАНСПОРТЕН ХОЛДИНГ АД</v>
      </c>
      <c r="B189" s="92" t="str">
        <f t="shared" si="19"/>
        <v>115090481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БЪЛГАРСКИ ТРАНСПОРТЕН ХОЛДИНГ АД</v>
      </c>
      <c r="B190" s="92" t="str">
        <f t="shared" si="19"/>
        <v>115090481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">
      <c r="A191" s="92" t="str">
        <f t="shared" si="18"/>
        <v>БЪЛГАРСКИ ТРАНСПОРТЕН ХОЛДИНГ АД</v>
      </c>
      <c r="B191" s="92" t="str">
        <f t="shared" si="19"/>
        <v>115090481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-89</v>
      </c>
    </row>
    <row r="192" spans="1:8" ht="15">
      <c r="A192" s="92" t="str">
        <f t="shared" si="18"/>
        <v>БЪЛГАРСКИ ТРАНСПОРТЕН ХОЛДИНГ АД</v>
      </c>
      <c r="B192" s="92" t="str">
        <f t="shared" si="19"/>
        <v>115090481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</v>
      </c>
    </row>
    <row r="193" spans="1:8" ht="15">
      <c r="A193" s="92" t="str">
        <f t="shared" si="18"/>
        <v>БЪЛГАРСКИ ТРАНСПОРТЕН ХОЛДИНГ АД</v>
      </c>
      <c r="B193" s="92" t="str">
        <f t="shared" si="19"/>
        <v>115090481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БЪЛГАРСКИ ТРАНСПОРТЕН ХОЛДИНГ АД</v>
      </c>
      <c r="B194" s="92" t="str">
        <f t="shared" si="19"/>
        <v>115090481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БЪЛГАРСКИ ТРАНСПОРТЕН ХОЛДИНГ АД</v>
      </c>
      <c r="B195" s="92" t="str">
        <f t="shared" si="19"/>
        <v>115090481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БЪЛГАРСКИ ТРАНСПОРТЕН ХОЛДИНГ АД</v>
      </c>
      <c r="B196" s="92" t="str">
        <f t="shared" si="19"/>
        <v>115090481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БЪЛГАРСКИ ТРАНСПОРТЕН ХОЛДИНГ АД</v>
      </c>
      <c r="B197" s="92" t="str">
        <f t="shared" si="19"/>
        <v>115090481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-300</v>
      </c>
    </row>
    <row r="198" spans="1:8" ht="15">
      <c r="A198" s="92" t="str">
        <f t="shared" si="18"/>
        <v>БЪЛГАРСКИ ТРАНСПОРТЕН ХОЛДИНГ АД</v>
      </c>
      <c r="B198" s="92" t="str">
        <f t="shared" si="19"/>
        <v>115090481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912</v>
      </c>
    </row>
    <row r="199" spans="1:8" ht="15">
      <c r="A199" s="92" t="str">
        <f t="shared" si="18"/>
        <v>БЪЛГАРСКИ ТРАНСПОРТЕН ХОЛДИНГ АД</v>
      </c>
      <c r="B199" s="92" t="str">
        <f t="shared" si="19"/>
        <v>115090481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БЪЛГАРСКИ ТРАНСПОРТЕН ХОЛДИНГ АД</v>
      </c>
      <c r="B200" s="92" t="str">
        <f t="shared" si="19"/>
        <v>115090481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БЪЛГАРСКИ ТРАНСПОРТЕН ХОЛДИНГ АД</v>
      </c>
      <c r="B201" s="92" t="str">
        <f t="shared" si="19"/>
        <v>115090481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БЪЛГАРСКИ ТРАНСПОРТЕН ХОЛДИНГ АД</v>
      </c>
      <c r="B202" s="92" t="str">
        <f t="shared" si="19"/>
        <v>115090481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606</v>
      </c>
    </row>
    <row r="203" spans="1:8" ht="15">
      <c r="A203" s="92" t="str">
        <f t="shared" si="18"/>
        <v>БЪЛГАРСКИ ТРАНСПОРТЕН ХОЛДИНГ АД</v>
      </c>
      <c r="B203" s="92" t="str">
        <f t="shared" si="19"/>
        <v>115090481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БЪЛГАРСКИ ТРАНСПОРТЕН ХОЛДИНГ АД</v>
      </c>
      <c r="B204" s="92" t="str">
        <f t="shared" si="19"/>
        <v>115090481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БЪЛГАРСКИ ТРАНСПОРТЕН ХОЛДИНГ АД</v>
      </c>
      <c r="B205" s="92" t="str">
        <f t="shared" si="19"/>
        <v>115090481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427</v>
      </c>
    </row>
    <row r="206" spans="1:8" ht="15">
      <c r="A206" s="92" t="str">
        <f t="shared" si="18"/>
        <v>БЪЛГАРСКИ ТРАНСПОРТЕН ХОЛДИНГ АД</v>
      </c>
      <c r="B206" s="92" t="str">
        <f t="shared" si="19"/>
        <v>115090481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-260</v>
      </c>
    </row>
    <row r="207" spans="1:8" ht="15">
      <c r="A207" s="92" t="str">
        <f t="shared" si="18"/>
        <v>БЪЛГАРСКИ ТРАНСПОРТЕН ХОЛДИНГ АД</v>
      </c>
      <c r="B207" s="92" t="str">
        <f t="shared" si="19"/>
        <v>115090481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БЪЛГАРСКИ ТРАНСПОРТЕН ХОЛДИНГ АД</v>
      </c>
      <c r="B208" s="92" t="str">
        <f t="shared" si="19"/>
        <v>115090481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49</v>
      </c>
    </row>
    <row r="209" spans="1:8" ht="15">
      <c r="A209" s="92" t="str">
        <f t="shared" si="18"/>
        <v>БЪЛГАРСКИ ТРАНСПОРТЕН ХОЛДИНГ АД</v>
      </c>
      <c r="B209" s="92" t="str">
        <f t="shared" si="19"/>
        <v>115090481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</v>
      </c>
    </row>
    <row r="210" spans="1:8" ht="15">
      <c r="A210" s="92" t="str">
        <f t="shared" si="18"/>
        <v>БЪЛГАРСКИ ТРАНСПОРТЕН ХОЛДИНГ АД</v>
      </c>
      <c r="B210" s="92" t="str">
        <f t="shared" si="19"/>
        <v>115090481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БЪЛГАРСКИ ТРАНСПОРТЕН ХОЛДИНГ АД</v>
      </c>
      <c r="B211" s="92" t="str">
        <f t="shared" si="19"/>
        <v>115090481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215</v>
      </c>
    </row>
    <row r="212" spans="1:8" ht="15">
      <c r="A212" s="92" t="str">
        <f t="shared" si="18"/>
        <v>БЪЛГАРСКИ ТРАНСПОРТЕН ХОЛДИНГ АД</v>
      </c>
      <c r="B212" s="92" t="str">
        <f t="shared" si="19"/>
        <v>115090481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732</v>
      </c>
    </row>
    <row r="213" spans="1:8" ht="15">
      <c r="A213" s="92" t="str">
        <f t="shared" si="18"/>
        <v>БЪЛГАРСКИ ТРАНСПОРТЕН ХОЛДИНГ АД</v>
      </c>
      <c r="B213" s="92" t="str">
        <f t="shared" si="19"/>
        <v>115090481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246</v>
      </c>
    </row>
    <row r="214" spans="1:8" ht="15">
      <c r="A214" s="92" t="str">
        <f t="shared" si="18"/>
        <v>БЪЛГАРСКИ ТРАНСПОРТЕН ХОЛДИНГ АД</v>
      </c>
      <c r="B214" s="92" t="str">
        <f t="shared" si="19"/>
        <v>115090481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978</v>
      </c>
    </row>
    <row r="215" spans="1:8" ht="15">
      <c r="A215" s="92" t="str">
        <f t="shared" si="18"/>
        <v>БЪЛГАРСКИ ТРАНСПОРТЕН ХОЛДИНГ АД</v>
      </c>
      <c r="B215" s="92" t="str">
        <f t="shared" si="19"/>
        <v>115090481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978</v>
      </c>
    </row>
    <row r="216" spans="1:8" ht="15">
      <c r="A216" s="92" t="str">
        <f t="shared" si="18"/>
        <v>БЪЛГАРСКИ ТРАНСПОРТЕН ХОЛДИНГ АД</v>
      </c>
      <c r="B216" s="92" t="str">
        <f t="shared" si="19"/>
        <v>115090481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БЪЛГАРСКИ ТРАНСПОРТЕН ХОЛДИНГ АД</v>
      </c>
      <c r="B218" s="92" t="str">
        <f aca="true" t="shared" si="22" ref="B218:B281">pdeBulstat</f>
        <v>115090481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329</v>
      </c>
    </row>
    <row r="219" spans="1:8" ht="15">
      <c r="A219" s="92" t="str">
        <f t="shared" si="21"/>
        <v>БЪЛГАРСКИ ТРАНСПОРТЕН ХОЛДИНГ АД</v>
      </c>
      <c r="B219" s="92" t="str">
        <f t="shared" si="22"/>
        <v>115090481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БЪЛГАРСКИ ТРАНСПОРТЕН ХОЛДИНГ АД</v>
      </c>
      <c r="B220" s="92" t="str">
        <f t="shared" si="22"/>
        <v>115090481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БЪЛГАРСКИ ТРАНСПОРТЕН ХОЛДИНГ АД</v>
      </c>
      <c r="B221" s="92" t="str">
        <f t="shared" si="22"/>
        <v>115090481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БЪЛГАРСКИ ТРАНСПОРТЕН ХОЛДИНГ АД</v>
      </c>
      <c r="B222" s="92" t="str">
        <f t="shared" si="22"/>
        <v>115090481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329</v>
      </c>
    </row>
    <row r="223" spans="1:8" ht="15">
      <c r="A223" s="92" t="str">
        <f t="shared" si="21"/>
        <v>БЪЛГАРСКИ ТРАНСПОРТЕН ХОЛДИНГ АД</v>
      </c>
      <c r="B223" s="92" t="str">
        <f t="shared" si="22"/>
        <v>115090481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БЪЛГАРСКИ ТРАНСПОРТЕН ХОЛДИНГ АД</v>
      </c>
      <c r="B224" s="92" t="str">
        <f t="shared" si="22"/>
        <v>115090481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БЪЛГАРСКИ ТРАНСПОРТЕН ХОЛДИНГ АД</v>
      </c>
      <c r="B225" s="92" t="str">
        <f t="shared" si="22"/>
        <v>115090481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БЪЛГАРСКИ ТРАНСПОРТЕН ХОЛДИНГ АД</v>
      </c>
      <c r="B226" s="92" t="str">
        <f t="shared" si="22"/>
        <v>115090481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БЪЛГАРСКИ ТРАНСПОРТЕН ХОЛДИНГ АД</v>
      </c>
      <c r="B227" s="92" t="str">
        <f t="shared" si="22"/>
        <v>115090481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БЪЛГАРСКИ ТРАНСПОРТЕН ХОЛДИНГ АД</v>
      </c>
      <c r="B228" s="92" t="str">
        <f t="shared" si="22"/>
        <v>115090481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БЪЛГАРСКИ ТРАНСПОРТЕН ХОЛДИНГ АД</v>
      </c>
      <c r="B229" s="92" t="str">
        <f t="shared" si="22"/>
        <v>115090481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БЪЛГАРСКИ ТРАНСПОРТЕН ХОЛДИНГ АД</v>
      </c>
      <c r="B230" s="92" t="str">
        <f t="shared" si="22"/>
        <v>115090481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БЪЛГАРСКИ ТРАНСПОРТЕН ХОЛДИНГ АД</v>
      </c>
      <c r="B231" s="92" t="str">
        <f t="shared" si="22"/>
        <v>115090481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БЪЛГАРСКИ ТРАНСПОРТЕН ХОЛДИНГ АД</v>
      </c>
      <c r="B232" s="92" t="str">
        <f t="shared" si="22"/>
        <v>115090481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БЪЛГАРСКИ ТРАНСПОРТЕН ХОЛДИНГ АД</v>
      </c>
      <c r="B233" s="92" t="str">
        <f t="shared" si="22"/>
        <v>115090481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БЪЛГАРСКИ ТРАНСПОРТЕН ХОЛДИНГ АД</v>
      </c>
      <c r="B234" s="92" t="str">
        <f t="shared" si="22"/>
        <v>115090481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БЪЛГАРСКИ ТРАНСПОРТЕН ХОЛДИНГ АД</v>
      </c>
      <c r="B235" s="92" t="str">
        <f t="shared" si="22"/>
        <v>115090481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БЪЛГАРСКИ ТРАНСПОРТЕН ХОЛДИНГ АД</v>
      </c>
      <c r="B236" s="92" t="str">
        <f t="shared" si="22"/>
        <v>115090481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329</v>
      </c>
    </row>
    <row r="237" spans="1:8" ht="15">
      <c r="A237" s="92" t="str">
        <f t="shared" si="21"/>
        <v>БЪЛГАРСКИ ТРАНСПОРТЕН ХОЛДИНГ АД</v>
      </c>
      <c r="B237" s="92" t="str">
        <f t="shared" si="22"/>
        <v>115090481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БЪЛГАРСКИ ТРАНСПОРТЕН ХОЛДИНГ АД</v>
      </c>
      <c r="B238" s="92" t="str">
        <f t="shared" si="22"/>
        <v>115090481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БЪЛГАРСКИ ТРАНСПОРТЕН ХОЛДИНГ АД</v>
      </c>
      <c r="B239" s="92" t="str">
        <f t="shared" si="22"/>
        <v>115090481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329</v>
      </c>
    </row>
    <row r="240" spans="1:8" ht="15">
      <c r="A240" s="92" t="str">
        <f t="shared" si="21"/>
        <v>БЪЛГАРСКИ ТРАНСПОРТЕН ХОЛДИНГ АД</v>
      </c>
      <c r="B240" s="92" t="str">
        <f t="shared" si="22"/>
        <v>115090481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БЪЛГАРСКИ ТРАНСПОРТЕН ХОЛДИНГ АД</v>
      </c>
      <c r="B241" s="92" t="str">
        <f t="shared" si="22"/>
        <v>115090481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БЪЛГАРСКИ ТРАНСПОРТЕН ХОЛДИНГ АД</v>
      </c>
      <c r="B242" s="92" t="str">
        <f t="shared" si="22"/>
        <v>115090481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БЪЛГАРСКИ ТРАНСПОРТЕН ХОЛДИНГ АД</v>
      </c>
      <c r="B243" s="92" t="str">
        <f t="shared" si="22"/>
        <v>115090481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БЪЛГАРСКИ ТРАНСПОРТЕН ХОЛДИНГ АД</v>
      </c>
      <c r="B244" s="92" t="str">
        <f t="shared" si="22"/>
        <v>115090481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БЪЛГАРСКИ ТРАНСПОРТЕН ХОЛДИНГ АД</v>
      </c>
      <c r="B245" s="92" t="str">
        <f t="shared" si="22"/>
        <v>115090481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БЪЛГАРСКИ ТРАНСПОРТЕН ХОЛДИНГ АД</v>
      </c>
      <c r="B246" s="92" t="str">
        <f t="shared" si="22"/>
        <v>115090481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БЪЛГАРСКИ ТРАНСПОРТЕН ХОЛДИНГ АД</v>
      </c>
      <c r="B247" s="92" t="str">
        <f t="shared" si="22"/>
        <v>115090481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БЪЛГАРСКИ ТРАНСПОРТЕН ХОЛДИНГ АД</v>
      </c>
      <c r="B248" s="92" t="str">
        <f t="shared" si="22"/>
        <v>115090481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БЪЛГАРСКИ ТРАНСПОРТЕН ХОЛДИНГ АД</v>
      </c>
      <c r="B249" s="92" t="str">
        <f t="shared" si="22"/>
        <v>115090481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БЪЛГАРСКИ ТРАНСПОРТЕН ХОЛДИНГ АД</v>
      </c>
      <c r="B250" s="92" t="str">
        <f t="shared" si="22"/>
        <v>115090481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БЪЛГАРСКИ ТРАНСПОРТЕН ХОЛДИНГ АД</v>
      </c>
      <c r="B251" s="92" t="str">
        <f t="shared" si="22"/>
        <v>115090481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БЪЛГАРСКИ ТРАНСПОРТЕН ХОЛДИНГ АД</v>
      </c>
      <c r="B252" s="92" t="str">
        <f t="shared" si="22"/>
        <v>115090481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БЪЛГАРСКИ ТРАНСПОРТЕН ХОЛДИНГ АД</v>
      </c>
      <c r="B253" s="92" t="str">
        <f t="shared" si="22"/>
        <v>115090481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БЪЛГАРСКИ ТРАНСПОРТЕН ХОЛДИНГ АД</v>
      </c>
      <c r="B254" s="92" t="str">
        <f t="shared" si="22"/>
        <v>115090481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БЪЛГАРСКИ ТРАНСПОРТЕН ХОЛДИНГ АД</v>
      </c>
      <c r="B255" s="92" t="str">
        <f t="shared" si="22"/>
        <v>115090481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БЪЛГАРСКИ ТРАНСПОРТЕН ХОЛДИНГ АД</v>
      </c>
      <c r="B256" s="92" t="str">
        <f t="shared" si="22"/>
        <v>115090481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БЪЛГАРСКИ ТРАНСПОРТЕН ХОЛДИНГ АД</v>
      </c>
      <c r="B257" s="92" t="str">
        <f t="shared" si="22"/>
        <v>115090481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БЪЛГАРСКИ ТРАНСПОРТЕН ХОЛДИНГ АД</v>
      </c>
      <c r="B258" s="92" t="str">
        <f t="shared" si="22"/>
        <v>115090481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БЪЛГАРСКИ ТРАНСПОРТЕН ХОЛДИНГ АД</v>
      </c>
      <c r="B259" s="92" t="str">
        <f t="shared" si="22"/>
        <v>115090481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БЪЛГАРСКИ ТРАНСПОРТЕН ХОЛДИНГ АД</v>
      </c>
      <c r="B260" s="92" t="str">
        <f t="shared" si="22"/>
        <v>115090481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БЪЛГАРСКИ ТРАНСПОРТЕН ХОЛДИНГ АД</v>
      </c>
      <c r="B261" s="92" t="str">
        <f t="shared" si="22"/>
        <v>115090481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БЪЛГАРСКИ ТРАНСПОРТЕН ХОЛДИНГ АД</v>
      </c>
      <c r="B262" s="92" t="str">
        <f t="shared" si="22"/>
        <v>115090481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</v>
      </c>
    </row>
    <row r="263" spans="1:8" ht="15">
      <c r="A263" s="92" t="str">
        <f t="shared" si="21"/>
        <v>БЪЛГАРСКИ ТРАНСПОРТЕН ХОЛДИНГ АД</v>
      </c>
      <c r="B263" s="92" t="str">
        <f t="shared" si="22"/>
        <v>115090481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БЪЛГАРСКИ ТРАНСПОРТЕН ХОЛДИНГ АД</v>
      </c>
      <c r="B264" s="92" t="str">
        <f t="shared" si="22"/>
        <v>115090481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БЪЛГАРСКИ ТРАНСПОРТЕН ХОЛДИНГ АД</v>
      </c>
      <c r="B265" s="92" t="str">
        <f t="shared" si="22"/>
        <v>115090481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БЪЛГАРСКИ ТРАНСПОРТЕН ХОЛДИНГ АД</v>
      </c>
      <c r="B266" s="92" t="str">
        <f t="shared" si="22"/>
        <v>115090481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</v>
      </c>
    </row>
    <row r="267" spans="1:8" ht="15">
      <c r="A267" s="92" t="str">
        <f t="shared" si="21"/>
        <v>БЪЛГАРСКИ ТРАНСПОРТЕН ХОЛДИНГ АД</v>
      </c>
      <c r="B267" s="92" t="str">
        <f t="shared" si="22"/>
        <v>115090481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БЪЛГАРСКИ ТРАНСПОРТЕН ХОЛДИНГ АД</v>
      </c>
      <c r="B268" s="92" t="str">
        <f t="shared" si="22"/>
        <v>115090481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БЪЛГАРСКИ ТРАНСПОРТЕН ХОЛДИНГ АД</v>
      </c>
      <c r="B269" s="92" t="str">
        <f t="shared" si="22"/>
        <v>115090481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БЪЛГАРСКИ ТРАНСПОРТЕН ХОЛДИНГ АД</v>
      </c>
      <c r="B270" s="92" t="str">
        <f t="shared" si="22"/>
        <v>115090481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БЪЛГАРСКИ ТРАНСПОРТЕН ХОЛДИНГ АД</v>
      </c>
      <c r="B271" s="92" t="str">
        <f t="shared" si="22"/>
        <v>115090481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БЪЛГАРСКИ ТРАНСПОРТЕН ХОЛДИНГ АД</v>
      </c>
      <c r="B272" s="92" t="str">
        <f t="shared" si="22"/>
        <v>115090481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БЪЛГАРСКИ ТРАНСПОРТЕН ХОЛДИНГ АД</v>
      </c>
      <c r="B273" s="92" t="str">
        <f t="shared" si="22"/>
        <v>115090481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БЪЛГАРСКИ ТРАНСПОРТЕН ХОЛДИНГ АД</v>
      </c>
      <c r="B274" s="92" t="str">
        <f t="shared" si="22"/>
        <v>115090481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БЪЛГАРСКИ ТРАНСПОРТЕН ХОЛДИНГ АД</v>
      </c>
      <c r="B275" s="92" t="str">
        <f t="shared" si="22"/>
        <v>115090481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БЪЛГАРСКИ ТРАНСПОРТЕН ХОЛДИНГ АД</v>
      </c>
      <c r="B276" s="92" t="str">
        <f t="shared" si="22"/>
        <v>115090481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БЪЛГАРСКИ ТРАНСПОРТЕН ХОЛДИНГ АД</v>
      </c>
      <c r="B277" s="92" t="str">
        <f t="shared" si="22"/>
        <v>115090481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БЪЛГАРСКИ ТРАНСПОРТЕН ХОЛДИНГ АД</v>
      </c>
      <c r="B278" s="92" t="str">
        <f t="shared" si="22"/>
        <v>115090481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БЪЛГАРСКИ ТРАНСПОРТЕН ХОЛДИНГ АД</v>
      </c>
      <c r="B279" s="92" t="str">
        <f t="shared" si="22"/>
        <v>115090481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БЪЛГАРСКИ ТРАНСПОРТЕН ХОЛДИНГ АД</v>
      </c>
      <c r="B280" s="92" t="str">
        <f t="shared" si="22"/>
        <v>115090481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</v>
      </c>
    </row>
    <row r="281" spans="1:8" ht="15">
      <c r="A281" s="92" t="str">
        <f t="shared" si="21"/>
        <v>БЪЛГАРСКИ ТРАНСПОРТЕН ХОЛДИНГ АД</v>
      </c>
      <c r="B281" s="92" t="str">
        <f t="shared" si="22"/>
        <v>115090481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БЪЛГАРСКИ ТРАНСПОРТЕН ХОЛДИНГ АД</v>
      </c>
      <c r="B282" s="92" t="str">
        <f aca="true" t="shared" si="25" ref="B282:B345">pdeBulstat</f>
        <v>115090481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БЪЛГАРСКИ ТРАНСПОРТЕН ХОЛДИНГ АД</v>
      </c>
      <c r="B283" s="92" t="str">
        <f t="shared" si="25"/>
        <v>115090481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</v>
      </c>
    </row>
    <row r="284" spans="1:8" ht="15">
      <c r="A284" s="92" t="str">
        <f t="shared" si="24"/>
        <v>БЪЛГАРСКИ ТРАНСПОРТЕН ХОЛДИНГ АД</v>
      </c>
      <c r="B284" s="92" t="str">
        <f t="shared" si="25"/>
        <v>115090481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180</v>
      </c>
    </row>
    <row r="285" spans="1:8" ht="15">
      <c r="A285" s="92" t="str">
        <f t="shared" si="24"/>
        <v>БЪЛГАРСКИ ТРАНСПОРТЕН ХОЛДИНГ АД</v>
      </c>
      <c r="B285" s="92" t="str">
        <f t="shared" si="25"/>
        <v>115090481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БЪЛГАРСКИ ТРАНСПОРТЕН ХОЛДИНГ АД</v>
      </c>
      <c r="B286" s="92" t="str">
        <f t="shared" si="25"/>
        <v>115090481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БЪЛГАРСКИ ТРАНСПОРТЕН ХОЛДИНГ АД</v>
      </c>
      <c r="B287" s="92" t="str">
        <f t="shared" si="25"/>
        <v>115090481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БЪЛГАРСКИ ТРАНСПОРТЕН ХОЛДИНГ АД</v>
      </c>
      <c r="B288" s="92" t="str">
        <f t="shared" si="25"/>
        <v>115090481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180</v>
      </c>
    </row>
    <row r="289" spans="1:8" ht="15">
      <c r="A289" s="92" t="str">
        <f t="shared" si="24"/>
        <v>БЪЛГАРСКИ ТРАНСПОРТЕН ХОЛДИНГ АД</v>
      </c>
      <c r="B289" s="92" t="str">
        <f t="shared" si="25"/>
        <v>115090481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БЪЛГАРСКИ ТРАНСПОРТЕН ХОЛДИНГ АД</v>
      </c>
      <c r="B290" s="92" t="str">
        <f t="shared" si="25"/>
        <v>115090481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3</v>
      </c>
    </row>
    <row r="291" spans="1:8" ht="15">
      <c r="A291" s="92" t="str">
        <f t="shared" si="24"/>
        <v>БЪЛГАРСКИ ТРАНСПОРТЕН ХОЛДИНГ АД</v>
      </c>
      <c r="B291" s="92" t="str">
        <f t="shared" si="25"/>
        <v>115090481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БЪЛГАРСКИ ТРАНСПОРТЕН ХОЛДИНГ АД</v>
      </c>
      <c r="B292" s="92" t="str">
        <f t="shared" si="25"/>
        <v>115090481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3</v>
      </c>
    </row>
    <row r="293" spans="1:8" ht="15">
      <c r="A293" s="92" t="str">
        <f t="shared" si="24"/>
        <v>БЪЛГАРСКИ ТРАНСПОРТЕН ХОЛДИНГ АД</v>
      </c>
      <c r="B293" s="92" t="str">
        <f t="shared" si="25"/>
        <v>115090481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БЪЛГАРСКИ ТРАНСПОРТЕН ХОЛДИНГ АД</v>
      </c>
      <c r="B294" s="92" t="str">
        <f t="shared" si="25"/>
        <v>115090481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БЪЛГАРСКИ ТРАНСПОРТЕН ХОЛДИНГ АД</v>
      </c>
      <c r="B295" s="92" t="str">
        <f t="shared" si="25"/>
        <v>115090481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БЪЛГАРСКИ ТРАНСПОРТЕН ХОЛДИНГ АД</v>
      </c>
      <c r="B296" s="92" t="str">
        <f t="shared" si="25"/>
        <v>115090481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БЪЛГАРСКИ ТРАНСПОРТЕН ХОЛДИНГ АД</v>
      </c>
      <c r="B297" s="92" t="str">
        <f t="shared" si="25"/>
        <v>115090481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БЪЛГАРСКИ ТРАНСПОРТЕН ХОЛДИНГ АД</v>
      </c>
      <c r="B298" s="92" t="str">
        <f t="shared" si="25"/>
        <v>115090481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БЪЛГАРСКИ ТРАНСПОРТЕН ХОЛДИНГ АД</v>
      </c>
      <c r="B299" s="92" t="str">
        <f t="shared" si="25"/>
        <v>115090481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БЪЛГАРСКИ ТРАНСПОРТЕН ХОЛДИНГ АД</v>
      </c>
      <c r="B300" s="92" t="str">
        <f t="shared" si="25"/>
        <v>115090481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БЪЛГАРСКИ ТРАНСПОРТЕН ХОЛДИНГ АД</v>
      </c>
      <c r="B301" s="92" t="str">
        <f t="shared" si="25"/>
        <v>115090481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БЪЛГАРСКИ ТРАНСПОРТЕН ХОЛДИНГ АД</v>
      </c>
      <c r="B302" s="92" t="str">
        <f t="shared" si="25"/>
        <v>115090481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183</v>
      </c>
    </row>
    <row r="303" spans="1:8" ht="15">
      <c r="A303" s="92" t="str">
        <f t="shared" si="24"/>
        <v>БЪЛГАРСКИ ТРАНСПОРТЕН ХОЛДИНГ АД</v>
      </c>
      <c r="B303" s="92" t="str">
        <f t="shared" si="25"/>
        <v>115090481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БЪЛГАРСКИ ТРАНСПОРТЕН ХОЛДИНГ АД</v>
      </c>
      <c r="B304" s="92" t="str">
        <f t="shared" si="25"/>
        <v>115090481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БЪЛГАРСКИ ТРАНСПОРТЕН ХОЛДИНГ АД</v>
      </c>
      <c r="B305" s="92" t="str">
        <f t="shared" si="25"/>
        <v>115090481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183</v>
      </c>
    </row>
    <row r="306" spans="1:8" ht="15">
      <c r="A306" s="92" t="str">
        <f t="shared" si="24"/>
        <v>БЪЛГАРСКИ ТРАНСПОРТЕН ХОЛДИНГ АД</v>
      </c>
      <c r="B306" s="92" t="str">
        <f t="shared" si="25"/>
        <v>115090481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БЪЛГАРСКИ ТРАНСПОРТЕН ХОЛДИНГ АД</v>
      </c>
      <c r="B307" s="92" t="str">
        <f t="shared" si="25"/>
        <v>115090481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БЪЛГАРСКИ ТРАНСПОРТЕН ХОЛДИНГ АД</v>
      </c>
      <c r="B308" s="92" t="str">
        <f t="shared" si="25"/>
        <v>115090481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БЪЛГАРСКИ ТРАНСПОРТЕН ХОЛДИНГ АД</v>
      </c>
      <c r="B309" s="92" t="str">
        <f t="shared" si="25"/>
        <v>115090481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БЪЛГАРСКИ ТРАНСПОРТЕН ХОЛДИНГ АД</v>
      </c>
      <c r="B310" s="92" t="str">
        <f t="shared" si="25"/>
        <v>115090481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БЪЛГАРСКИ ТРАНСПОРТЕН ХОЛДИНГ АД</v>
      </c>
      <c r="B311" s="92" t="str">
        <f t="shared" si="25"/>
        <v>115090481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БЪЛГАРСКИ ТРАНСПОРТЕН ХОЛДИНГ АД</v>
      </c>
      <c r="B312" s="92" t="str">
        <f t="shared" si="25"/>
        <v>115090481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БЪЛГАРСКИ ТРАНСПОРТЕН ХОЛДИНГ АД</v>
      </c>
      <c r="B313" s="92" t="str">
        <f t="shared" si="25"/>
        <v>115090481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БЪЛГАРСКИ ТРАНСПОРТЕН ХОЛДИНГ АД</v>
      </c>
      <c r="B314" s="92" t="str">
        <f t="shared" si="25"/>
        <v>115090481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БЪЛГАРСКИ ТРАНСПОРТЕН ХОЛДИНГ АД</v>
      </c>
      <c r="B315" s="92" t="str">
        <f t="shared" si="25"/>
        <v>115090481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БЪЛГАРСКИ ТРАНСПОРТЕН ХОЛДИНГ АД</v>
      </c>
      <c r="B316" s="92" t="str">
        <f t="shared" si="25"/>
        <v>115090481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БЪЛГАРСКИ ТРАНСПОРТЕН ХОЛДИНГ АД</v>
      </c>
      <c r="B317" s="92" t="str">
        <f t="shared" si="25"/>
        <v>115090481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БЪЛГАРСКИ ТРАНСПОРТЕН ХОЛДИНГ АД</v>
      </c>
      <c r="B318" s="92" t="str">
        <f t="shared" si="25"/>
        <v>115090481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БЪЛГАРСКИ ТРАНСПОРТЕН ХОЛДИНГ АД</v>
      </c>
      <c r="B319" s="92" t="str">
        <f t="shared" si="25"/>
        <v>115090481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БЪЛГАРСКИ ТРАНСПОРТЕН ХОЛДИНГ АД</v>
      </c>
      <c r="B320" s="92" t="str">
        <f t="shared" si="25"/>
        <v>115090481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БЪЛГАРСКИ ТРАНСПОРТЕН ХОЛДИНГ АД</v>
      </c>
      <c r="B321" s="92" t="str">
        <f t="shared" si="25"/>
        <v>115090481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БЪЛГАРСКИ ТРАНСПОРТЕН ХОЛДИНГ АД</v>
      </c>
      <c r="B322" s="92" t="str">
        <f t="shared" si="25"/>
        <v>115090481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БЪЛГАРСКИ ТРАНСПОРТЕН ХОЛДИНГ АД</v>
      </c>
      <c r="B323" s="92" t="str">
        <f t="shared" si="25"/>
        <v>115090481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БЪЛГАРСКИ ТРАНСПОРТЕН ХОЛДИНГ АД</v>
      </c>
      <c r="B324" s="92" t="str">
        <f t="shared" si="25"/>
        <v>115090481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БЪЛГАРСКИ ТРАНСПОРТЕН ХОЛДИНГ АД</v>
      </c>
      <c r="B325" s="92" t="str">
        <f t="shared" si="25"/>
        <v>115090481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БЪЛГАРСКИ ТРАНСПОРТЕН ХОЛДИНГ АД</v>
      </c>
      <c r="B326" s="92" t="str">
        <f t="shared" si="25"/>
        <v>115090481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БЪЛГАРСКИ ТРАНСПОРТЕН ХОЛДИНГ АД</v>
      </c>
      <c r="B327" s="92" t="str">
        <f t="shared" si="25"/>
        <v>115090481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БЪЛГАРСКИ ТРАНСПОРТЕН ХОЛДИНГ АД</v>
      </c>
      <c r="B328" s="92" t="str">
        <f t="shared" si="25"/>
        <v>115090481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1452</v>
      </c>
    </row>
    <row r="329" spans="1:8" ht="15">
      <c r="A329" s="92" t="str">
        <f t="shared" si="24"/>
        <v>БЪЛГАРСКИ ТРАНСПОРТЕН ХОЛДИНГ АД</v>
      </c>
      <c r="B329" s="92" t="str">
        <f t="shared" si="25"/>
        <v>115090481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БЪЛГАРСКИ ТРАНСПОРТЕН ХОЛДИНГ АД</v>
      </c>
      <c r="B330" s="92" t="str">
        <f t="shared" si="25"/>
        <v>115090481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БЪЛГАРСКИ ТРАНСПОРТЕН ХОЛДИНГ АД</v>
      </c>
      <c r="B331" s="92" t="str">
        <f t="shared" si="25"/>
        <v>115090481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БЪЛГАРСКИ ТРАНСПОРТЕН ХОЛДИНГ АД</v>
      </c>
      <c r="B332" s="92" t="str">
        <f t="shared" si="25"/>
        <v>115090481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1452</v>
      </c>
    </row>
    <row r="333" spans="1:8" ht="15">
      <c r="A333" s="92" t="str">
        <f t="shared" si="24"/>
        <v>БЪЛГАРСКИ ТРАНСПОРТЕН ХОЛДИНГ АД</v>
      </c>
      <c r="B333" s="92" t="str">
        <f t="shared" si="25"/>
        <v>115090481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БЪЛГАРСКИ ТРАНСПОРТЕН ХОЛДИНГ АД</v>
      </c>
      <c r="B334" s="92" t="str">
        <f t="shared" si="25"/>
        <v>115090481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28</v>
      </c>
    </row>
    <row r="335" spans="1:8" ht="15">
      <c r="A335" s="92" t="str">
        <f t="shared" si="24"/>
        <v>БЪЛГАРСКИ ТРАНСПОРТЕН ХОЛДИНГ АД</v>
      </c>
      <c r="B335" s="92" t="str">
        <f t="shared" si="25"/>
        <v>115090481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БЪЛГАРСКИ ТРАНСПОРТЕН ХОЛДИНГ АД</v>
      </c>
      <c r="B336" s="92" t="str">
        <f t="shared" si="25"/>
        <v>115090481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28</v>
      </c>
    </row>
    <row r="337" spans="1:8" ht="15">
      <c r="A337" s="92" t="str">
        <f t="shared" si="24"/>
        <v>БЪЛГАРСКИ ТРАНСПОРТЕН ХОЛДИНГ АД</v>
      </c>
      <c r="B337" s="92" t="str">
        <f t="shared" si="25"/>
        <v>115090481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БЪЛГАРСКИ ТРАНСПОРТЕН ХОЛДИНГ АД</v>
      </c>
      <c r="B338" s="92" t="str">
        <f t="shared" si="25"/>
        <v>115090481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БЪЛГАРСКИ ТРАНСПОРТЕН ХОЛДИНГ АД</v>
      </c>
      <c r="B339" s="92" t="str">
        <f t="shared" si="25"/>
        <v>115090481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БЪЛГАРСКИ ТРАНСПОРТЕН ХОЛДИНГ АД</v>
      </c>
      <c r="B340" s="92" t="str">
        <f t="shared" si="25"/>
        <v>115090481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БЪЛГАРСКИ ТРАНСПОРТЕН ХОЛДИНГ АД</v>
      </c>
      <c r="B341" s="92" t="str">
        <f t="shared" si="25"/>
        <v>115090481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БЪЛГАРСКИ ТРАНСПОРТЕН ХОЛДИНГ АД</v>
      </c>
      <c r="B342" s="92" t="str">
        <f t="shared" si="25"/>
        <v>115090481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БЪЛГАРСКИ ТРАНСПОРТЕН ХОЛДИНГ АД</v>
      </c>
      <c r="B343" s="92" t="str">
        <f t="shared" si="25"/>
        <v>115090481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БЪЛГАРСКИ ТРАНСПОРТЕН ХОЛДИНГ АД</v>
      </c>
      <c r="B344" s="92" t="str">
        <f t="shared" si="25"/>
        <v>115090481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БЪЛГАРСКИ ТРАНСПОРТЕН ХОЛДИНГ АД</v>
      </c>
      <c r="B345" s="92" t="str">
        <f t="shared" si="25"/>
        <v>115090481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БЪЛГАРСКИ ТРАНСПОРТЕН ХОЛДИНГ АД</v>
      </c>
      <c r="B346" s="92" t="str">
        <f aca="true" t="shared" si="28" ref="B346:B409">pdeBulstat</f>
        <v>115090481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1480</v>
      </c>
    </row>
    <row r="347" spans="1:8" ht="15">
      <c r="A347" s="92" t="str">
        <f t="shared" si="27"/>
        <v>БЪЛГАРСКИ ТРАНСПОРТЕН ХОЛДИНГ АД</v>
      </c>
      <c r="B347" s="92" t="str">
        <f t="shared" si="28"/>
        <v>115090481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БЪЛГАРСКИ ТРАНСПОРТЕН ХОЛДИНГ АД</v>
      </c>
      <c r="B348" s="92" t="str">
        <f t="shared" si="28"/>
        <v>115090481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БЪЛГАРСКИ ТРАНСПОРТЕН ХОЛДИНГ АД</v>
      </c>
      <c r="B349" s="92" t="str">
        <f t="shared" si="28"/>
        <v>115090481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1480</v>
      </c>
    </row>
    <row r="350" spans="1:8" ht="15">
      <c r="A350" s="92" t="str">
        <f t="shared" si="27"/>
        <v>БЪЛГАРСКИ ТРАНСПОРТЕН ХОЛДИНГ АД</v>
      </c>
      <c r="B350" s="92" t="str">
        <f t="shared" si="28"/>
        <v>115090481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31</v>
      </c>
    </row>
    <row r="351" spans="1:8" ht="15">
      <c r="A351" s="92" t="str">
        <f t="shared" si="27"/>
        <v>БЪЛГАРСКИ ТРАНСПОРТЕН ХОЛДИНГ АД</v>
      </c>
      <c r="B351" s="92" t="str">
        <f t="shared" si="28"/>
        <v>115090481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БЪЛГАРСКИ ТРАНСПОРТЕН ХОЛДИНГ АД</v>
      </c>
      <c r="B352" s="92" t="str">
        <f t="shared" si="28"/>
        <v>115090481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БЪЛГАРСКИ ТРАНСПОРТЕН ХОЛДИНГ АД</v>
      </c>
      <c r="B353" s="92" t="str">
        <f t="shared" si="28"/>
        <v>115090481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БЪЛГАРСКИ ТРАНСПОРТЕН ХОЛДИНГ АД</v>
      </c>
      <c r="B354" s="92" t="str">
        <f t="shared" si="28"/>
        <v>115090481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31</v>
      </c>
    </row>
    <row r="355" spans="1:8" ht="15">
      <c r="A355" s="92" t="str">
        <f t="shared" si="27"/>
        <v>БЪЛГАРСКИ ТРАНСПОРТЕН ХОЛДИНГ АД</v>
      </c>
      <c r="B355" s="92" t="str">
        <f t="shared" si="28"/>
        <v>115090481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808</v>
      </c>
    </row>
    <row r="356" spans="1:8" ht="15">
      <c r="A356" s="92" t="str">
        <f t="shared" si="27"/>
        <v>БЪЛГАРСКИ ТРАНСПОРТЕН ХОЛДИНГ АД</v>
      </c>
      <c r="B356" s="92" t="str">
        <f t="shared" si="28"/>
        <v>115090481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-31</v>
      </c>
    </row>
    <row r="357" spans="1:8" ht="15">
      <c r="A357" s="92" t="str">
        <f t="shared" si="27"/>
        <v>БЪЛГАРСКИ ТРАНСПОРТЕН ХОЛДИНГ АД</v>
      </c>
      <c r="B357" s="92" t="str">
        <f t="shared" si="28"/>
        <v>115090481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БЪЛГАРСКИ ТРАНСПОРТЕН ХОЛДИНГ АД</v>
      </c>
      <c r="B358" s="92" t="str">
        <f t="shared" si="28"/>
        <v>115090481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-31</v>
      </c>
    </row>
    <row r="359" spans="1:8" ht="15">
      <c r="A359" s="92" t="str">
        <f t="shared" si="27"/>
        <v>БЪЛГАРСКИ ТРАНСПОРТЕН ХОЛДИНГ АД</v>
      </c>
      <c r="B359" s="92" t="str">
        <f t="shared" si="28"/>
        <v>115090481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БЪЛГАРСКИ ТРАНСПОРТЕН ХОЛДИНГ АД</v>
      </c>
      <c r="B360" s="92" t="str">
        <f t="shared" si="28"/>
        <v>115090481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БЪЛГАРСКИ ТРАНСПОРТЕН ХОЛДИНГ АД</v>
      </c>
      <c r="B361" s="92" t="str">
        <f t="shared" si="28"/>
        <v>115090481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БЪЛГАРСКИ ТРАНСПОРТЕН ХОЛДИНГ АД</v>
      </c>
      <c r="B362" s="92" t="str">
        <f t="shared" si="28"/>
        <v>115090481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БЪЛГАРСКИ ТРАНСПОРТЕН ХОЛДИНГ АД</v>
      </c>
      <c r="B363" s="92" t="str">
        <f t="shared" si="28"/>
        <v>115090481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БЪЛГАРСКИ ТРАНСПОРТЕН ХОЛДИНГ АД</v>
      </c>
      <c r="B364" s="92" t="str">
        <f t="shared" si="28"/>
        <v>115090481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БЪЛГАРСКИ ТРАНСПОРТЕН ХОЛДИНГ АД</v>
      </c>
      <c r="B365" s="92" t="str">
        <f t="shared" si="28"/>
        <v>115090481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БЪЛГАРСКИ ТРАНСПОРТЕН ХОЛДИНГ АД</v>
      </c>
      <c r="B366" s="92" t="str">
        <f t="shared" si="28"/>
        <v>115090481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БЪЛГАРСКИ ТРАНСПОРТЕН ХОЛДИНГ АД</v>
      </c>
      <c r="B367" s="92" t="str">
        <f t="shared" si="28"/>
        <v>115090481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БЪЛГАРСКИ ТРАНСПОРТЕН ХОЛДИНГ АД</v>
      </c>
      <c r="B368" s="92" t="str">
        <f t="shared" si="28"/>
        <v>115090481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808</v>
      </c>
    </row>
    <row r="369" spans="1:8" ht="15">
      <c r="A369" s="92" t="str">
        <f t="shared" si="27"/>
        <v>БЪЛГАРСКИ ТРАНСПОРТЕН ХОЛДИНГ АД</v>
      </c>
      <c r="B369" s="92" t="str">
        <f t="shared" si="28"/>
        <v>115090481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БЪЛГАРСКИ ТРАНСПОРТЕН ХОЛДИНГ АД</v>
      </c>
      <c r="B370" s="92" t="str">
        <f t="shared" si="28"/>
        <v>115090481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БЪЛГАРСКИ ТРАНСПОРТЕН ХОЛДИНГ АД</v>
      </c>
      <c r="B371" s="92" t="str">
        <f t="shared" si="28"/>
        <v>115090481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808</v>
      </c>
    </row>
    <row r="372" spans="1:8" ht="15">
      <c r="A372" s="92" t="str">
        <f t="shared" si="27"/>
        <v>БЪЛГАРСКИ ТРАНСПОРТЕН ХОЛДИНГ АД</v>
      </c>
      <c r="B372" s="92" t="str">
        <f t="shared" si="28"/>
        <v>115090481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БЪЛГАРСКИ ТРАНСПОРТЕН ХОЛДИНГ АД</v>
      </c>
      <c r="B373" s="92" t="str">
        <f t="shared" si="28"/>
        <v>115090481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БЪЛГАРСКИ ТРАНСПОРТЕН ХОЛДИНГ АД</v>
      </c>
      <c r="B374" s="92" t="str">
        <f t="shared" si="28"/>
        <v>115090481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БЪЛГАРСКИ ТРАНСПОРТЕН ХОЛДИНГ АД</v>
      </c>
      <c r="B375" s="92" t="str">
        <f t="shared" si="28"/>
        <v>115090481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БЪЛГАРСКИ ТРАНСПОРТЕН ХОЛДИНГ АД</v>
      </c>
      <c r="B376" s="92" t="str">
        <f t="shared" si="28"/>
        <v>115090481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БЪЛГАРСКИ ТРАНСПОРТЕН ХОЛДИНГ АД</v>
      </c>
      <c r="B377" s="92" t="str">
        <f t="shared" si="28"/>
        <v>115090481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БЪЛГАРСКИ ТРАНСПОРТЕН ХОЛДИНГ АД</v>
      </c>
      <c r="B378" s="92" t="str">
        <f t="shared" si="28"/>
        <v>115090481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БЪЛГАРСКИ ТРАНСПОРТЕН ХОЛДИНГ АД</v>
      </c>
      <c r="B379" s="92" t="str">
        <f t="shared" si="28"/>
        <v>115090481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БЪЛГАРСКИ ТРАНСПОРТЕН ХОЛДИНГ АД</v>
      </c>
      <c r="B380" s="92" t="str">
        <f t="shared" si="28"/>
        <v>115090481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БЪЛГАРСКИ ТРАНСПОРТЕН ХОЛДИНГ АД</v>
      </c>
      <c r="B381" s="92" t="str">
        <f t="shared" si="28"/>
        <v>115090481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БЪЛГАРСКИ ТРАНСПОРТЕН ХОЛДИНГ АД</v>
      </c>
      <c r="B382" s="92" t="str">
        <f t="shared" si="28"/>
        <v>115090481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БЪЛГАРСКИ ТРАНСПОРТЕН ХОЛДИНГ АД</v>
      </c>
      <c r="B383" s="92" t="str">
        <f t="shared" si="28"/>
        <v>115090481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БЪЛГАРСКИ ТРАНСПОРТЕН ХОЛДИНГ АД</v>
      </c>
      <c r="B384" s="92" t="str">
        <f t="shared" si="28"/>
        <v>115090481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БЪЛГАРСКИ ТРАНСПОРТЕН ХОЛДИНГ АД</v>
      </c>
      <c r="B385" s="92" t="str">
        <f t="shared" si="28"/>
        <v>115090481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БЪЛГАРСКИ ТРАНСПОРТЕН ХОЛДИНГ АД</v>
      </c>
      <c r="B386" s="92" t="str">
        <f t="shared" si="28"/>
        <v>115090481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БЪЛГАРСКИ ТРАНСПОРТЕН ХОЛДИНГ АД</v>
      </c>
      <c r="B387" s="92" t="str">
        <f t="shared" si="28"/>
        <v>115090481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БЪЛГАРСКИ ТРАНСПОРТЕН ХОЛДИНГ АД</v>
      </c>
      <c r="B388" s="92" t="str">
        <f t="shared" si="28"/>
        <v>115090481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БЪЛГАРСКИ ТРАНСПОРТЕН ХОЛДИНГ АД</v>
      </c>
      <c r="B389" s="92" t="str">
        <f t="shared" si="28"/>
        <v>115090481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БЪЛГАРСКИ ТРАНСПОРТЕН ХОЛДИНГ АД</v>
      </c>
      <c r="B390" s="92" t="str">
        <f t="shared" si="28"/>
        <v>115090481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БЪЛГАРСКИ ТРАНСПОРТЕН ХОЛДИНГ АД</v>
      </c>
      <c r="B391" s="92" t="str">
        <f t="shared" si="28"/>
        <v>115090481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БЪЛГАРСКИ ТРАНСПОРТЕН ХОЛДИНГ АД</v>
      </c>
      <c r="B392" s="92" t="str">
        <f t="shared" si="28"/>
        <v>115090481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БЪЛГАРСКИ ТРАНСПОРТЕН ХОЛДИНГ АД</v>
      </c>
      <c r="B393" s="92" t="str">
        <f t="shared" si="28"/>
        <v>115090481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БЪЛГАРСКИ ТРАНСПОРТЕН ХОЛДИНГ АД</v>
      </c>
      <c r="B394" s="92" t="str">
        <f t="shared" si="28"/>
        <v>115090481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БЪЛГАРСКИ ТРАНСПОРТЕН ХОЛДИНГ АД</v>
      </c>
      <c r="B395" s="92" t="str">
        <f t="shared" si="28"/>
        <v>115090481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БЪЛГАРСКИ ТРАНСПОРТЕН ХОЛДИНГ АД</v>
      </c>
      <c r="B396" s="92" t="str">
        <f t="shared" si="28"/>
        <v>115090481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БЪЛГАРСКИ ТРАНСПОРТЕН ХОЛДИНГ АД</v>
      </c>
      <c r="B397" s="92" t="str">
        <f t="shared" si="28"/>
        <v>115090481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БЪЛГАРСКИ ТРАНСПОРТЕН ХОЛДИНГ АД</v>
      </c>
      <c r="B398" s="92" t="str">
        <f t="shared" si="28"/>
        <v>115090481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БЪЛГАРСКИ ТРАНСПОРТЕН ХОЛДИНГ АД</v>
      </c>
      <c r="B399" s="92" t="str">
        <f t="shared" si="28"/>
        <v>115090481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БЪЛГАРСКИ ТРАНСПОРТЕН ХОЛДИНГ АД</v>
      </c>
      <c r="B400" s="92" t="str">
        <f t="shared" si="28"/>
        <v>115090481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БЪЛГАРСКИ ТРАНСПОРТЕН ХОЛДИНГ АД</v>
      </c>
      <c r="B401" s="92" t="str">
        <f t="shared" si="28"/>
        <v>115090481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БЪЛГАРСКИ ТРАНСПОРТЕН ХОЛДИНГ АД</v>
      </c>
      <c r="B402" s="92" t="str">
        <f t="shared" si="28"/>
        <v>115090481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БЪЛГАРСКИ ТРАНСПОРТЕН ХОЛДИНГ АД</v>
      </c>
      <c r="B403" s="92" t="str">
        <f t="shared" si="28"/>
        <v>115090481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БЪЛГАРСКИ ТРАНСПОРТЕН ХОЛДИНГ АД</v>
      </c>
      <c r="B404" s="92" t="str">
        <f t="shared" si="28"/>
        <v>115090481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БЪЛГАРСКИ ТРАНСПОРТЕН ХОЛДИНГ АД</v>
      </c>
      <c r="B405" s="92" t="str">
        <f t="shared" si="28"/>
        <v>115090481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БЪЛГАРСКИ ТРАНСПОРТЕН ХОЛДИНГ АД</v>
      </c>
      <c r="B406" s="92" t="str">
        <f t="shared" si="28"/>
        <v>115090481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БЪЛГАРСКИ ТРАНСПОРТЕН ХОЛДИНГ АД</v>
      </c>
      <c r="B407" s="92" t="str">
        <f t="shared" si="28"/>
        <v>115090481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БЪЛГАРСКИ ТРАНСПОРТЕН ХОЛДИНГ АД</v>
      </c>
      <c r="B408" s="92" t="str">
        <f t="shared" si="28"/>
        <v>115090481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БЪЛГАРСКИ ТРАНСПОРТЕН ХОЛДИНГ АД</v>
      </c>
      <c r="B409" s="92" t="str">
        <f t="shared" si="28"/>
        <v>115090481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БЪЛГАРСКИ ТРАНСПОРТЕН ХОЛДИНГ АД</v>
      </c>
      <c r="B410" s="92" t="str">
        <f aca="true" t="shared" si="31" ref="B410:B459">pdeBulstat</f>
        <v>115090481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БЪЛГАРСКИ ТРАНСПОРТЕН ХОЛДИНГ АД</v>
      </c>
      <c r="B411" s="92" t="str">
        <f t="shared" si="31"/>
        <v>115090481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БЪЛГАРСКИ ТРАНСПОРТЕН ХОЛДИНГ АД</v>
      </c>
      <c r="B412" s="92" t="str">
        <f t="shared" si="31"/>
        <v>115090481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БЪЛГАРСКИ ТРАНСПОРТЕН ХОЛДИНГ АД</v>
      </c>
      <c r="B413" s="92" t="str">
        <f t="shared" si="31"/>
        <v>115090481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БЪЛГАРСКИ ТРАНСПОРТЕН ХОЛДИНГ АД</v>
      </c>
      <c r="B414" s="92" t="str">
        <f t="shared" si="31"/>
        <v>115090481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БЪЛГАРСКИ ТРАНСПОРТЕН ХОЛДИНГ АД</v>
      </c>
      <c r="B415" s="92" t="str">
        <f t="shared" si="31"/>
        <v>115090481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БЪЛГАРСКИ ТРАНСПОРТЕН ХОЛДИНГ АД</v>
      </c>
      <c r="B416" s="92" t="str">
        <f t="shared" si="31"/>
        <v>115090481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2000</v>
      </c>
    </row>
    <row r="417" spans="1:8" ht="15">
      <c r="A417" s="92" t="str">
        <f t="shared" si="30"/>
        <v>БЪЛГАРСКИ ТРАНСПОРТЕН ХОЛДИНГ АД</v>
      </c>
      <c r="B417" s="92" t="str">
        <f t="shared" si="31"/>
        <v>115090481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БЪЛГАРСКИ ТРАНСПОРТЕН ХОЛДИНГ АД</v>
      </c>
      <c r="B418" s="92" t="str">
        <f t="shared" si="31"/>
        <v>115090481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БЪЛГАРСКИ ТРАНСПОРТЕН ХОЛДИНГ АД</v>
      </c>
      <c r="B419" s="92" t="str">
        <f t="shared" si="31"/>
        <v>115090481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БЪЛГАРСКИ ТРАНСПОРТЕН ХОЛДИНГ АД</v>
      </c>
      <c r="B420" s="92" t="str">
        <f t="shared" si="31"/>
        <v>115090481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2000</v>
      </c>
    </row>
    <row r="421" spans="1:8" ht="15">
      <c r="A421" s="92" t="str">
        <f t="shared" si="30"/>
        <v>БЪЛГАРСКИ ТРАНСПОРТЕН ХОЛДИНГ АД</v>
      </c>
      <c r="B421" s="92" t="str">
        <f t="shared" si="31"/>
        <v>115090481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808</v>
      </c>
    </row>
    <row r="422" spans="1:8" ht="15">
      <c r="A422" s="92" t="str">
        <f t="shared" si="30"/>
        <v>БЪЛГАРСКИ ТРАНСПОРТЕН ХОЛДИНГ АД</v>
      </c>
      <c r="B422" s="92" t="str">
        <f t="shared" si="31"/>
        <v>115090481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БЪЛГАРСКИ ТРАНСПОРТЕН ХОЛДИНГ АД</v>
      </c>
      <c r="B423" s="92" t="str">
        <f t="shared" si="31"/>
        <v>115090481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БЪЛГАРСКИ ТРАНСПОРТЕН ХОЛДИНГ АД</v>
      </c>
      <c r="B424" s="92" t="str">
        <f t="shared" si="31"/>
        <v>115090481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БЪЛГАРСКИ ТРАНСПОРТЕН ХОЛДИНГ АД</v>
      </c>
      <c r="B425" s="92" t="str">
        <f t="shared" si="31"/>
        <v>115090481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БЪЛГАРСКИ ТРАНСПОРТЕН ХОЛДИНГ АД</v>
      </c>
      <c r="B426" s="92" t="str">
        <f t="shared" si="31"/>
        <v>115090481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БЪЛГАРСКИ ТРАНСПОРТЕН ХОЛДИНГ АД</v>
      </c>
      <c r="B427" s="92" t="str">
        <f t="shared" si="31"/>
        <v>115090481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БЪЛГАРСКИ ТРАНСПОРТЕН ХОЛДИНГ АД</v>
      </c>
      <c r="B428" s="92" t="str">
        <f t="shared" si="31"/>
        <v>115090481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БЪЛГАРСКИ ТРАНСПОРТЕН ХОЛДИНГ АД</v>
      </c>
      <c r="B429" s="92" t="str">
        <f t="shared" si="31"/>
        <v>115090481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БЪЛГАРСКИ ТРАНСПОРТЕН ХОЛДИНГ АД</v>
      </c>
      <c r="B430" s="92" t="str">
        <f t="shared" si="31"/>
        <v>115090481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БЪЛГАРСКИ ТРАНСПОРТЕН ХОЛДИНГ АД</v>
      </c>
      <c r="B431" s="92" t="str">
        <f t="shared" si="31"/>
        <v>115090481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БЪЛГАРСКИ ТРАНСПОРТЕН ХОЛДИНГ АД</v>
      </c>
      <c r="B432" s="92" t="str">
        <f t="shared" si="31"/>
        <v>115090481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БЪЛГАРСКИ ТРАНСПОРТЕН ХОЛДИНГ АД</v>
      </c>
      <c r="B433" s="92" t="str">
        <f t="shared" si="31"/>
        <v>115090481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БЪЛГАРСКИ ТРАНСПОРТЕН ХОЛДИНГ АД</v>
      </c>
      <c r="B434" s="92" t="str">
        <f t="shared" si="31"/>
        <v>115090481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2808</v>
      </c>
    </row>
    <row r="435" spans="1:8" ht="15">
      <c r="A435" s="92" t="str">
        <f t="shared" si="30"/>
        <v>БЪЛГАРСКИ ТРАНСПОРТЕН ХОЛДИНГ АД</v>
      </c>
      <c r="B435" s="92" t="str">
        <f t="shared" si="31"/>
        <v>115090481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БЪЛГАРСКИ ТРАНСПОРТЕН ХОЛДИНГ АД</v>
      </c>
      <c r="B436" s="92" t="str">
        <f t="shared" si="31"/>
        <v>115090481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БЪЛГАРСКИ ТРАНСПОРТЕН ХОЛДИНГ АД</v>
      </c>
      <c r="B437" s="92" t="str">
        <f t="shared" si="31"/>
        <v>115090481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2808</v>
      </c>
    </row>
    <row r="438" spans="1:8" ht="15">
      <c r="A438" s="92" t="str">
        <f t="shared" si="30"/>
        <v>БЪЛГАРСКИ ТРАНСПОРТЕН ХОЛДИНГ АД</v>
      </c>
      <c r="B438" s="92" t="str">
        <f t="shared" si="31"/>
        <v>115090481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БЪЛГАРСКИ ТРАНСПОРТЕН ХОЛДИНГ АД</v>
      </c>
      <c r="B439" s="92" t="str">
        <f t="shared" si="31"/>
        <v>115090481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БЪЛГАРСКИ ТРАНСПОРТЕН ХОЛДИНГ АД</v>
      </c>
      <c r="B440" s="92" t="str">
        <f t="shared" si="31"/>
        <v>115090481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БЪЛГАРСКИ ТРАНСПОРТЕН ХОЛДИНГ АД</v>
      </c>
      <c r="B441" s="92" t="str">
        <f t="shared" si="31"/>
        <v>115090481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БЪЛГАРСКИ ТРАНСПОРТЕН ХОЛДИНГ АД</v>
      </c>
      <c r="B442" s="92" t="str">
        <f t="shared" si="31"/>
        <v>115090481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БЪЛГАРСКИ ТРАНСПОРТЕН ХОЛДИНГ АД</v>
      </c>
      <c r="B443" s="92" t="str">
        <f t="shared" si="31"/>
        <v>115090481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БЪЛГАРСКИ ТРАНСПОРТЕН ХОЛДИНГ АД</v>
      </c>
      <c r="B444" s="92" t="str">
        <f t="shared" si="31"/>
        <v>115090481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БЪЛГАРСКИ ТРАНСПОРТЕН ХОЛДИНГ АД</v>
      </c>
      <c r="B445" s="92" t="str">
        <f t="shared" si="31"/>
        <v>115090481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БЪЛГАРСКИ ТРАНСПОРТЕН ХОЛДИНГ АД</v>
      </c>
      <c r="B446" s="92" t="str">
        <f t="shared" si="31"/>
        <v>115090481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БЪЛГАРСКИ ТРАНСПОРТЕН ХОЛДИНГ АД</v>
      </c>
      <c r="B447" s="92" t="str">
        <f t="shared" si="31"/>
        <v>115090481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БЪЛГАРСКИ ТРАНСПОРТЕН ХОЛДИНГ АД</v>
      </c>
      <c r="B448" s="92" t="str">
        <f t="shared" si="31"/>
        <v>115090481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БЪЛГАРСКИ ТРАНСПОРТЕН ХОЛДИНГ АД</v>
      </c>
      <c r="B449" s="92" t="str">
        <f t="shared" si="31"/>
        <v>115090481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БЪЛГАРСКИ ТРАНСПОРТЕН ХОЛДИНГ АД</v>
      </c>
      <c r="B450" s="92" t="str">
        <f t="shared" si="31"/>
        <v>115090481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БЪЛГАРСКИ ТРАНСПОРТЕН ХОЛДИНГ АД</v>
      </c>
      <c r="B451" s="92" t="str">
        <f t="shared" si="31"/>
        <v>115090481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БЪЛГАРСКИ ТРАНСПОРТЕН ХОЛДИНГ АД</v>
      </c>
      <c r="B452" s="92" t="str">
        <f t="shared" si="31"/>
        <v>115090481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БЪЛГАРСКИ ТРАНСПОРТЕН ХОЛДИНГ АД</v>
      </c>
      <c r="B453" s="92" t="str">
        <f t="shared" si="31"/>
        <v>115090481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БЪЛГАРСКИ ТРАНСПОРТЕН ХОЛДИНГ АД</v>
      </c>
      <c r="B454" s="92" t="str">
        <f t="shared" si="31"/>
        <v>115090481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БЪЛГАРСКИ ТРАНСПОРТЕН ХОЛДИНГ АД</v>
      </c>
      <c r="B455" s="92" t="str">
        <f t="shared" si="31"/>
        <v>115090481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БЪЛГАРСКИ ТРАНСПОРТЕН ХОЛДИНГ АД</v>
      </c>
      <c r="B456" s="92" t="str">
        <f t="shared" si="31"/>
        <v>115090481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БЪЛГАРСКИ ТРАНСПОРТЕН ХОЛДИНГ АД</v>
      </c>
      <c r="B457" s="92" t="str">
        <f t="shared" si="31"/>
        <v>115090481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БЪЛГАРСКИ ТРАНСПОРТЕН ХОЛДИНГ АД</v>
      </c>
      <c r="B458" s="92" t="str">
        <f t="shared" si="31"/>
        <v>115090481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БЪЛГАРСКИ ТРАНСПОРТЕН ХОЛДИНГ АД</v>
      </c>
      <c r="B459" s="92" t="str">
        <f t="shared" si="31"/>
        <v>115090481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БЪЛГАРСКИ ТРАНСПОРТЕН ХОЛДИНГ АД</v>
      </c>
      <c r="B464" s="92" t="str">
        <f aca="true" t="shared" si="34" ref="B464:B503">pdeBulstat</f>
        <v>115090481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5'!C31</f>
        <v>747</v>
      </c>
    </row>
    <row r="465" spans="1:8" ht="15">
      <c r="A465" s="92" t="str">
        <f t="shared" si="33"/>
        <v>БЪЛГАРСКИ ТРАНСПОРТЕН ХОЛДИНГ АД</v>
      </c>
      <c r="B465" s="92" t="str">
        <f t="shared" si="34"/>
        <v>115090481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5'!C48</f>
        <v>0</v>
      </c>
    </row>
    <row r="466" spans="1:8" ht="15">
      <c r="A466" s="92" t="str">
        <f t="shared" si="33"/>
        <v>БЪЛГАРСКИ ТРАНСПОРТЕН ХОЛДИНГ АД</v>
      </c>
      <c r="B466" s="92" t="str">
        <f t="shared" si="34"/>
        <v>115090481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5'!C65</f>
        <v>0</v>
      </c>
    </row>
    <row r="467" spans="1:8" ht="15">
      <c r="A467" s="92" t="str">
        <f t="shared" si="33"/>
        <v>БЪЛГАРСКИ ТРАНСПОРТЕН ХОЛДИНГ АД</v>
      </c>
      <c r="B467" s="92" t="str">
        <f t="shared" si="34"/>
        <v>115090481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5'!C82</f>
        <v>44</v>
      </c>
    </row>
    <row r="468" spans="1:8" ht="15">
      <c r="A468" s="92" t="str">
        <f t="shared" si="33"/>
        <v>БЪЛГАРСКИ ТРАНСПОРТЕН ХОЛДИНГ АД</v>
      </c>
      <c r="B468" s="92" t="str">
        <f t="shared" si="34"/>
        <v>115090481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5'!C83</f>
        <v>791</v>
      </c>
    </row>
    <row r="469" spans="1:8" ht="15">
      <c r="A469" s="92" t="str">
        <f t="shared" si="33"/>
        <v>БЪЛГАРСКИ ТРАНСПОРТЕН ХОЛДИНГ АД</v>
      </c>
      <c r="B469" s="92" t="str">
        <f t="shared" si="34"/>
        <v>115090481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5'!C101</f>
        <v>0</v>
      </c>
    </row>
    <row r="470" spans="1:8" ht="15">
      <c r="A470" s="92" t="str">
        <f t="shared" si="33"/>
        <v>БЪЛГАРСКИ ТРАНСПОРТЕН ХОЛДИНГ АД</v>
      </c>
      <c r="B470" s="92" t="str">
        <f t="shared" si="34"/>
        <v>115090481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5'!C118</f>
        <v>0</v>
      </c>
    </row>
    <row r="471" spans="1:8" ht="15">
      <c r="A471" s="92" t="str">
        <f t="shared" si="33"/>
        <v>БЪЛГАРСКИ ТРАНСПОРТЕН ХОЛДИНГ АД</v>
      </c>
      <c r="B471" s="92" t="str">
        <f t="shared" si="34"/>
        <v>115090481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5'!C135</f>
        <v>0</v>
      </c>
    </row>
    <row r="472" spans="1:8" ht="15">
      <c r="A472" s="92" t="str">
        <f t="shared" si="33"/>
        <v>БЪЛГАРСКИ ТРАНСПОРТЕН ХОЛДИНГ АД</v>
      </c>
      <c r="B472" s="92" t="str">
        <f t="shared" si="34"/>
        <v>115090481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5'!C152</f>
        <v>0</v>
      </c>
    </row>
    <row r="473" spans="1:8" ht="15">
      <c r="A473" s="92" t="str">
        <f t="shared" si="33"/>
        <v>БЪЛГАРСКИ ТРАНСПОРТЕН ХОЛДИНГ АД</v>
      </c>
      <c r="B473" s="92" t="str">
        <f t="shared" si="34"/>
        <v>115090481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5'!C153</f>
        <v>0</v>
      </c>
    </row>
    <row r="474" spans="1:8" ht="15">
      <c r="A474" s="92" t="str">
        <f t="shared" si="33"/>
        <v>БЪЛГАРСКИ ТРАНСПОРТЕН ХОЛДИНГ АД</v>
      </c>
      <c r="B474" s="92" t="str">
        <f t="shared" si="34"/>
        <v>115090481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5'!D31</f>
        <v>0</v>
      </c>
    </row>
    <row r="475" spans="1:8" ht="15">
      <c r="A475" s="92" t="str">
        <f t="shared" si="33"/>
        <v>БЪЛГАРСКИ ТРАНСПОРТЕН ХОЛДИНГ АД</v>
      </c>
      <c r="B475" s="92" t="str">
        <f t="shared" si="34"/>
        <v>115090481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5'!D48</f>
        <v>0</v>
      </c>
    </row>
    <row r="476" spans="1:8" ht="15">
      <c r="A476" s="92" t="str">
        <f t="shared" si="33"/>
        <v>БЪЛГАРСКИ ТРАНСПОРТЕН ХОЛДИНГ АД</v>
      </c>
      <c r="B476" s="92" t="str">
        <f t="shared" si="34"/>
        <v>115090481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5'!D65</f>
        <v>0</v>
      </c>
    </row>
    <row r="477" spans="1:8" ht="15">
      <c r="A477" s="92" t="str">
        <f t="shared" si="33"/>
        <v>БЪЛГАРСКИ ТРАНСПОРТЕН ХОЛДИНГ АД</v>
      </c>
      <c r="B477" s="92" t="str">
        <f t="shared" si="34"/>
        <v>115090481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5'!D82</f>
        <v>0</v>
      </c>
    </row>
    <row r="478" spans="1:8" ht="15">
      <c r="A478" s="92" t="str">
        <f t="shared" si="33"/>
        <v>БЪЛГАРСКИ ТРАНСПОРТЕН ХОЛДИНГ АД</v>
      </c>
      <c r="B478" s="92" t="str">
        <f t="shared" si="34"/>
        <v>115090481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5'!D83</f>
        <v>0</v>
      </c>
    </row>
    <row r="479" spans="1:8" ht="15">
      <c r="A479" s="92" t="str">
        <f t="shared" si="33"/>
        <v>БЪЛГАРСКИ ТРАНСПОРТЕН ХОЛДИНГ АД</v>
      </c>
      <c r="B479" s="92" t="str">
        <f t="shared" si="34"/>
        <v>115090481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5'!D101</f>
        <v>0</v>
      </c>
    </row>
    <row r="480" spans="1:8" ht="15">
      <c r="A480" s="92" t="str">
        <f t="shared" si="33"/>
        <v>БЪЛГАРСКИ ТРАНСПОРТЕН ХОЛДИНГ АД</v>
      </c>
      <c r="B480" s="92" t="str">
        <f t="shared" si="34"/>
        <v>115090481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5'!D118</f>
        <v>0</v>
      </c>
    </row>
    <row r="481" spans="1:8" ht="15">
      <c r="A481" s="92" t="str">
        <f t="shared" si="33"/>
        <v>БЪЛГАРСКИ ТРАНСПОРТЕН ХОЛДИНГ АД</v>
      </c>
      <c r="B481" s="92" t="str">
        <f t="shared" si="34"/>
        <v>115090481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5'!D135</f>
        <v>0</v>
      </c>
    </row>
    <row r="482" spans="1:8" ht="15">
      <c r="A482" s="92" t="str">
        <f t="shared" si="33"/>
        <v>БЪЛГАРСКИ ТРАНСПОРТЕН ХОЛДИНГ АД</v>
      </c>
      <c r="B482" s="92" t="str">
        <f t="shared" si="34"/>
        <v>115090481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5'!D152</f>
        <v>0</v>
      </c>
    </row>
    <row r="483" spans="1:8" ht="15">
      <c r="A483" s="92" t="str">
        <f t="shared" si="33"/>
        <v>БЪЛГАРСКИ ТРАНСПОРТЕН ХОЛДИНГ АД</v>
      </c>
      <c r="B483" s="92" t="str">
        <f t="shared" si="34"/>
        <v>115090481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5'!D153</f>
        <v>0</v>
      </c>
    </row>
    <row r="484" spans="1:8" ht="15">
      <c r="A484" s="92" t="str">
        <f t="shared" si="33"/>
        <v>БЪЛГАРСКИ ТРАНСПОРТЕН ХОЛДИНГ АД</v>
      </c>
      <c r="B484" s="92" t="str">
        <f t="shared" si="34"/>
        <v>115090481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5'!E31</f>
        <v>0</v>
      </c>
    </row>
    <row r="485" spans="1:8" ht="15">
      <c r="A485" s="92" t="str">
        <f t="shared" si="33"/>
        <v>БЪЛГАРСКИ ТРАНСПОРТЕН ХОЛДИНГ АД</v>
      </c>
      <c r="B485" s="92" t="str">
        <f t="shared" si="34"/>
        <v>115090481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5'!E48</f>
        <v>0</v>
      </c>
    </row>
    <row r="486" spans="1:8" ht="15">
      <c r="A486" s="92" t="str">
        <f t="shared" si="33"/>
        <v>БЪЛГАРСКИ ТРАНСПОРТЕН ХОЛДИНГ АД</v>
      </c>
      <c r="B486" s="92" t="str">
        <f t="shared" si="34"/>
        <v>115090481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5'!E65</f>
        <v>0</v>
      </c>
    </row>
    <row r="487" spans="1:8" ht="15">
      <c r="A487" s="92" t="str">
        <f t="shared" si="33"/>
        <v>БЪЛГАРСКИ ТРАНСПОРТЕН ХОЛДИНГ АД</v>
      </c>
      <c r="B487" s="92" t="str">
        <f t="shared" si="34"/>
        <v>115090481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5'!E82</f>
        <v>0</v>
      </c>
    </row>
    <row r="488" spans="1:8" ht="15">
      <c r="A488" s="92" t="str">
        <f t="shared" si="33"/>
        <v>БЪЛГАРСКИ ТРАНСПОРТЕН ХОЛДИНГ АД</v>
      </c>
      <c r="B488" s="92" t="str">
        <f t="shared" si="34"/>
        <v>115090481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5'!E83</f>
        <v>0</v>
      </c>
    </row>
    <row r="489" spans="1:8" ht="15">
      <c r="A489" s="92" t="str">
        <f t="shared" si="33"/>
        <v>БЪЛГАРСКИ ТРАНСПОРТЕН ХОЛДИНГ АД</v>
      </c>
      <c r="B489" s="92" t="str">
        <f t="shared" si="34"/>
        <v>115090481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5'!E101</f>
        <v>0</v>
      </c>
    </row>
    <row r="490" spans="1:8" ht="15">
      <c r="A490" s="92" t="str">
        <f t="shared" si="33"/>
        <v>БЪЛГАРСКИ ТРАНСПОРТЕН ХОЛДИНГ АД</v>
      </c>
      <c r="B490" s="92" t="str">
        <f t="shared" si="34"/>
        <v>115090481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5'!E118</f>
        <v>0</v>
      </c>
    </row>
    <row r="491" spans="1:8" ht="15">
      <c r="A491" s="92" t="str">
        <f t="shared" si="33"/>
        <v>БЪЛГАРСКИ ТРАНСПОРТЕН ХОЛДИНГ АД</v>
      </c>
      <c r="B491" s="92" t="str">
        <f t="shared" si="34"/>
        <v>115090481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5'!E135</f>
        <v>0</v>
      </c>
    </row>
    <row r="492" spans="1:8" ht="15">
      <c r="A492" s="92" t="str">
        <f t="shared" si="33"/>
        <v>БЪЛГАРСКИ ТРАНСПОРТЕН ХОЛДИНГ АД</v>
      </c>
      <c r="B492" s="92" t="str">
        <f t="shared" si="34"/>
        <v>115090481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5'!E152</f>
        <v>0</v>
      </c>
    </row>
    <row r="493" spans="1:8" ht="15">
      <c r="A493" s="92" t="str">
        <f t="shared" si="33"/>
        <v>БЪЛГАРСКИ ТРАНСПОРТЕН ХОЛДИНГ АД</v>
      </c>
      <c r="B493" s="92" t="str">
        <f t="shared" si="34"/>
        <v>115090481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5'!E153</f>
        <v>0</v>
      </c>
    </row>
    <row r="494" spans="1:8" ht="15">
      <c r="A494" s="92" t="str">
        <f t="shared" si="33"/>
        <v>БЪЛГАРСКИ ТРАНСПОРТЕН ХОЛДИНГ АД</v>
      </c>
      <c r="B494" s="92" t="str">
        <f t="shared" si="34"/>
        <v>115090481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5'!F31</f>
        <v>676</v>
      </c>
    </row>
    <row r="495" spans="1:8" ht="15">
      <c r="A495" s="92" t="str">
        <f t="shared" si="33"/>
        <v>БЪЛГАРСКИ ТРАНСПОРТЕН ХОЛДИНГ АД</v>
      </c>
      <c r="B495" s="92" t="str">
        <f t="shared" si="34"/>
        <v>115090481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5'!F48</f>
        <v>0</v>
      </c>
    </row>
    <row r="496" spans="1:8" ht="15">
      <c r="A496" s="92" t="str">
        <f t="shared" si="33"/>
        <v>БЪЛГАРСКИ ТРАНСПОРТЕН ХОЛДИНГ АД</v>
      </c>
      <c r="B496" s="92" t="str">
        <f t="shared" si="34"/>
        <v>115090481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5'!F65</f>
        <v>0</v>
      </c>
    </row>
    <row r="497" spans="1:8" ht="15">
      <c r="A497" s="92" t="str">
        <f t="shared" si="33"/>
        <v>БЪЛГАРСКИ ТРАНСПОРТЕН ХОЛДИНГ АД</v>
      </c>
      <c r="B497" s="92" t="str">
        <f t="shared" si="34"/>
        <v>115090481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5'!F82</f>
        <v>44</v>
      </c>
    </row>
    <row r="498" spans="1:8" ht="15">
      <c r="A498" s="92" t="str">
        <f t="shared" si="33"/>
        <v>БЪЛГАРСКИ ТРАНСПОРТЕН ХОЛДИНГ АД</v>
      </c>
      <c r="B498" s="92" t="str">
        <f t="shared" si="34"/>
        <v>115090481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5'!F83</f>
        <v>720</v>
      </c>
    </row>
    <row r="499" spans="1:8" ht="15">
      <c r="A499" s="92" t="str">
        <f t="shared" si="33"/>
        <v>БЪЛГАРСКИ ТРАНСПОРТЕН ХОЛДИНГ АД</v>
      </c>
      <c r="B499" s="92" t="str">
        <f t="shared" si="34"/>
        <v>115090481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5'!F101</f>
        <v>0</v>
      </c>
    </row>
    <row r="500" spans="1:8" ht="15">
      <c r="A500" s="92" t="str">
        <f t="shared" si="33"/>
        <v>БЪЛГАРСКИ ТРАНСПОРТЕН ХОЛДИНГ АД</v>
      </c>
      <c r="B500" s="92" t="str">
        <f t="shared" si="34"/>
        <v>115090481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5'!F118</f>
        <v>0</v>
      </c>
    </row>
    <row r="501" spans="1:8" ht="15">
      <c r="A501" s="92" t="str">
        <f t="shared" si="33"/>
        <v>БЪЛГАРСКИ ТРАНСПОРТЕН ХОЛДИНГ АД</v>
      </c>
      <c r="B501" s="92" t="str">
        <f t="shared" si="34"/>
        <v>115090481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5'!F135</f>
        <v>0</v>
      </c>
    </row>
    <row r="502" spans="1:8" ht="15">
      <c r="A502" s="92" t="str">
        <f t="shared" si="33"/>
        <v>БЪЛГАРСКИ ТРАНСПОРТЕН ХОЛДИНГ АД</v>
      </c>
      <c r="B502" s="92" t="str">
        <f t="shared" si="34"/>
        <v>115090481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5'!F152</f>
        <v>0</v>
      </c>
    </row>
    <row r="503" spans="1:8" ht="15">
      <c r="A503" s="92" t="str">
        <f t="shared" si="33"/>
        <v>БЪЛГАРСКИ ТРАНСПОРТЕН ХОЛДИНГ АД</v>
      </c>
      <c r="B503" s="92" t="str">
        <f t="shared" si="34"/>
        <v>115090481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5'!F153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2024-01-16T14:24:45Z</cp:lastPrinted>
  <dcterms:created xsi:type="dcterms:W3CDTF">2006-09-16T00:00:00Z</dcterms:created>
  <dcterms:modified xsi:type="dcterms:W3CDTF">2024-01-25T07:22:34Z</dcterms:modified>
  <cp:category/>
  <cp:version/>
  <cp:contentType/>
  <cp:contentStatus/>
</cp:coreProperties>
</file>